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activeTab="1"/>
  </bookViews>
  <sheets>
    <sheet name="Bieu 1-TSCD" sheetId="6" r:id="rId1"/>
    <sheet name="Bieu 2-CCDC" sheetId="23" r:id="rId2"/>
  </sheets>
  <definedNames>
    <definedName name="_xlnm.Print_Titles" localSheetId="0">'Bieu 1-TSCD'!$5:$7</definedName>
    <definedName name="_xlnm.Print_Titles" localSheetId="1">'Bieu 2-CCDC'!$5:$8</definedName>
  </definedNames>
  <calcPr calcId="162913"/>
</workbook>
</file>

<file path=xl/calcChain.xml><?xml version="1.0" encoding="utf-8"?>
<calcChain xmlns="http://schemas.openxmlformats.org/spreadsheetml/2006/main">
  <c r="E38" i="23" l="1"/>
  <c r="D38" i="23"/>
  <c r="L29" i="6" l="1"/>
  <c r="J34" i="23" l="1"/>
  <c r="J18" i="23"/>
  <c r="J17" i="23"/>
  <c r="F29" i="6"/>
  <c r="J38" i="23" l="1"/>
  <c r="F31" i="23"/>
  <c r="F25" i="23"/>
  <c r="F18" i="23"/>
  <c r="F17" i="23"/>
  <c r="F16" i="23"/>
  <c r="F38" i="23" s="1"/>
  <c r="J9" i="6" l="1"/>
  <c r="J14" i="6" l="1"/>
  <c r="J29" i="6" s="1"/>
  <c r="I29" i="6" l="1"/>
</calcChain>
</file>

<file path=xl/sharedStrings.xml><?xml version="1.0" encoding="utf-8"?>
<sst xmlns="http://schemas.openxmlformats.org/spreadsheetml/2006/main" count="366" uniqueCount="170">
  <si>
    <t>TT</t>
  </si>
  <si>
    <t>ĐVT</t>
  </si>
  <si>
    <t>Số lượng</t>
  </si>
  <si>
    <t>Nơi sử dụng</t>
  </si>
  <si>
    <t>A</t>
  </si>
  <si>
    <t>B</t>
  </si>
  <si>
    <t>C</t>
  </si>
  <si>
    <t>D</t>
  </si>
  <si>
    <t>E</t>
  </si>
  <si>
    <t>Bộ</t>
  </si>
  <si>
    <t>Cái</t>
  </si>
  <si>
    <t xml:space="preserve">Tổng </t>
  </si>
  <si>
    <t>Mã CCDC</t>
  </si>
  <si>
    <t>F</t>
  </si>
  <si>
    <t>0</t>
  </si>
  <si>
    <t>Máy tính để bàn</t>
  </si>
  <si>
    <t>Thời gian sử dụng từ ngày…đến ngày…</t>
  </si>
  <si>
    <t>Lý do hỏng</t>
  </si>
  <si>
    <t>Hỏng trong
 quá trình sử dụng</t>
  </si>
  <si>
    <t>TRƯỜNG ĐH KINH TẾ &amp; QTKD</t>
  </si>
  <si>
    <t>PHÒNG QUẢN TRỊ - PHỤC VỤ</t>
  </si>
  <si>
    <t>Giá trị  công cụ 
dụng cụ xuất dùng</t>
  </si>
  <si>
    <t>Tên CCDC báo hỏng</t>
  </si>
  <si>
    <t>STT</t>
  </si>
  <si>
    <t>Tên Thiết bị, tài sản</t>
  </si>
  <si>
    <t>Nơi sử 
dụng/quản lý</t>
  </si>
  <si>
    <t>Hiện trạng thiết bị, tài sản đề nghị thanh lý</t>
  </si>
  <si>
    <t>Năm đưa vào
 sử dụng</t>
  </si>
  <si>
    <t>Tỷ lệ 
còn lại (%)</t>
  </si>
  <si>
    <t>Giá trị theo dõi sổ sách</t>
  </si>
  <si>
    <t>Đơn giá</t>
  </si>
  <si>
    <t>Nguyên giá(đ)</t>
  </si>
  <si>
    <t xml:space="preserve">        PHÒNG QUẢN TRỊ - PHỤC VỤ</t>
  </si>
  <si>
    <t xml:space="preserve">   TRƯỜNG ĐẠI HỌC KINH TẾ &amp; QTKD</t>
  </si>
  <si>
    <t>Biểu số: 01</t>
  </si>
  <si>
    <t>Mã tài sản cố định</t>
  </si>
  <si>
    <t>03.07.13.0326+0327</t>
  </si>
  <si>
    <t>2014-2019</t>
  </si>
  <si>
    <t>Máy chiếu đa năng Optoma EX539</t>
  </si>
  <si>
    <t>2008</t>
  </si>
  <si>
    <t>2013</t>
  </si>
  <si>
    <t>2012</t>
  </si>
  <si>
    <t>2006</t>
  </si>
  <si>
    <t xml:space="preserve">Máy lọc nước </t>
  </si>
  <si>
    <t xml:space="preserve">Máy tính để bàn </t>
  </si>
  <si>
    <t>PHCTC-P102</t>
  </si>
  <si>
    <t>70.05.14.0153</t>
  </si>
  <si>
    <t>Cộng</t>
  </si>
  <si>
    <t>Chuyển cho c Vân Thư viện</t>
  </si>
  <si>
    <t>Giá trị còn lại trên sổ KT đến  31/12/2019</t>
  </si>
  <si>
    <t>Phích đun nước</t>
  </si>
  <si>
    <t>2016-2020</t>
  </si>
  <si>
    <t>03.07.16.0519</t>
  </si>
  <si>
    <t>Bàn trà</t>
  </si>
  <si>
    <t>2007-2020</t>
  </si>
  <si>
    <t>P110- TTĐTTNCXH</t>
  </si>
  <si>
    <t>03.02.07.0023</t>
  </si>
  <si>
    <t>Tủ lài liệu 2,1x2,5m</t>
  </si>
  <si>
    <t>02.04.07.0043</t>
  </si>
  <si>
    <t>Phòng HCTC</t>
  </si>
  <si>
    <t>Ghế tựa bọc da</t>
  </si>
  <si>
    <t>2014-2020</t>
  </si>
  <si>
    <t>Loa BMB</t>
  </si>
  <si>
    <t>2013-2020</t>
  </si>
  <si>
    <t>02.07.13.0324+0325</t>
  </si>
  <si>
    <t>Ghế VP da xanh</t>
  </si>
  <si>
    <t>2011-2020</t>
  </si>
  <si>
    <t>02.03.11.1760+1765</t>
  </si>
  <si>
    <t>Máy tính CMS</t>
  </si>
  <si>
    <t>2010-2020</t>
  </si>
  <si>
    <t>P. Đào tạo</t>
  </si>
  <si>
    <t>03.05.10.0054</t>
  </si>
  <si>
    <t>Máy in 1120</t>
  </si>
  <si>
    <t>03.06.07.0009</t>
  </si>
  <si>
    <t>03.05.14.0150</t>
  </si>
  <si>
    <t>KTX- P.CTHSSV</t>
  </si>
  <si>
    <t>08.03.11.1670+1671</t>
  </si>
  <si>
    <t>P105-QTPV</t>
  </si>
  <si>
    <t>05.05.10.0064</t>
  </si>
  <si>
    <t>23.05.13.0128</t>
  </si>
  <si>
    <t>Khoa NHTC</t>
  </si>
  <si>
    <t>Máy phô tô Rico MP 5000</t>
  </si>
  <si>
    <t>07.4.04.11.005</t>
  </si>
  <si>
    <t>2011</t>
  </si>
  <si>
    <t>Màn hình máy tính</t>
  </si>
  <si>
    <t>P305-TTĐTTNCXH</t>
  </si>
  <si>
    <t>03.05.16.0160</t>
  </si>
  <si>
    <t>03.05.10.0062</t>
  </si>
  <si>
    <t>2012-2020</t>
  </si>
  <si>
    <t>03.05.12.0075</t>
  </si>
  <si>
    <t>GĐ-PQTPV</t>
  </si>
  <si>
    <t>03.07.13.0328</t>
  </si>
  <si>
    <t>02.06.14.0061</t>
  </si>
  <si>
    <t>Máy in Canon 3300</t>
  </si>
  <si>
    <t>P305 TTĐTTNCXH</t>
  </si>
  <si>
    <t>03.05.12.0118</t>
  </si>
  <si>
    <t>Ghế xoay lãnh đạo</t>
  </si>
  <si>
    <t>P108-CTHSSV</t>
  </si>
  <si>
    <t>08.03.10.0746</t>
  </si>
  <si>
    <t>Phòng máy -TTTV</t>
  </si>
  <si>
    <t>60.4.04.13.189</t>
  </si>
  <si>
    <t>60.05.12.0090</t>
  </si>
  <si>
    <t>60.05.07.0017+0037</t>
  </si>
  <si>
    <t>Micro không dây</t>
  </si>
  <si>
    <t>Máy Điều hòa Sanyo 12000BTU</t>
  </si>
  <si>
    <t>Máy tính ĐNA</t>
  </si>
  <si>
    <t>2008-2020</t>
  </si>
  <si>
    <t>P109-CTHSSV</t>
  </si>
  <si>
    <t>08.05.08.0045</t>
  </si>
  <si>
    <t>Máy tính xách tay Sony</t>
  </si>
  <si>
    <t>01.4.04.12.002</t>
  </si>
  <si>
    <t>Máy điều hòa Sanyo 18000BTU</t>
  </si>
  <si>
    <t>10.4.04.08.039</t>
  </si>
  <si>
    <t>Phòng TTPC</t>
  </si>
  <si>
    <t>09.4.04.08.283</t>
  </si>
  <si>
    <t>Phòng Khảo Thí &amp;ĐBCL</t>
  </si>
  <si>
    <t>Máy điều hòa LG 24000BTU</t>
  </si>
  <si>
    <t>23.4.04.06.011</t>
  </si>
  <si>
    <t>Khoa Ngân hàng - TC</t>
  </si>
  <si>
    <t>Loa +Âm ly</t>
  </si>
  <si>
    <t>02.4.04.05.040</t>
  </si>
  <si>
    <t>2005</t>
  </si>
  <si>
    <t>Máy chiếu  Panasonic LB90</t>
  </si>
  <si>
    <t>Máy chiếu đa năng Optoma X2015</t>
  </si>
  <si>
    <t>03.4.04.13.045</t>
  </si>
  <si>
    <t>Máy chiếu đa năng Optoma X2016</t>
  </si>
  <si>
    <t>03.4.04.13.053</t>
  </si>
  <si>
    <t>61.4.04.10.042</t>
  </si>
  <si>
    <t>Máy chiếu Vivitek D835</t>
  </si>
  <si>
    <t>07.4.04.11.025</t>
  </si>
  <si>
    <t>Máy chiếu đa năng Eiki LC-XB41</t>
  </si>
  <si>
    <t>03.4.04.12.070</t>
  </si>
  <si>
    <t>2010</t>
  </si>
  <si>
    <t>Máy chiếu Sony XGA 120</t>
  </si>
  <si>
    <t>Giảng đường</t>
  </si>
  <si>
    <t>60.07.13.0374</t>
  </si>
  <si>
    <t>Ban Giám hiệu</t>
  </si>
  <si>
    <t xml:space="preserve"> Kho - PQTPV</t>
  </si>
  <si>
    <t>03.07.12.0263</t>
  </si>
  <si>
    <t>Phòng máy GK1</t>
  </si>
  <si>
    <t>DANH MỤC CÔNG CỤ DỤNG CỤ  THANH LÝ  NĂM 2020</t>
  </si>
  <si>
    <t>2015-2020</t>
  </si>
  <si>
    <t>Trạm Y tế- PQTPV</t>
  </si>
  <si>
    <t>07.06.15.0076</t>
  </si>
  <si>
    <t>07.4.04.11.252</t>
  </si>
  <si>
    <t>Trạm Y tế</t>
  </si>
  <si>
    <t>05.4.04.08.286</t>
  </si>
  <si>
    <t>P.KHCN</t>
  </si>
  <si>
    <t>03.4.04.08.008</t>
  </si>
  <si>
    <t>60.4.04.11.098</t>
  </si>
  <si>
    <t>60.4.04.11.128</t>
  </si>
  <si>
    <t>60.4.04.11.129</t>
  </si>
  <si>
    <t>60.4.04.11.105</t>
  </si>
  <si>
    <t>60.4.04.08.002</t>
  </si>
  <si>
    <t>60.4.04.08.001</t>
  </si>
  <si>
    <t>(Ấn định 21 danh mục tài sản)</t>
  </si>
  <si>
    <t>HĐ thanh lý TS, CCDC đề nghị thanh lý</t>
  </si>
  <si>
    <t>Phòng KHCN</t>
  </si>
  <si>
    <t>05.07.12.0302</t>
  </si>
  <si>
    <t>DANH MỤC THIẾT BỊ TÀI SẢN THANH LÝ NĂM 2020</t>
  </si>
  <si>
    <t>Biểu số: 02</t>
  </si>
  <si>
    <t>Phòng KT&amp;ĐBCLGD</t>
  </si>
  <si>
    <t>09.05.14.0146</t>
  </si>
  <si>
    <t>2005-2020</t>
  </si>
  <si>
    <t>Máy in Canon</t>
  </si>
  <si>
    <t>03.06.14.0048</t>
  </si>
  <si>
    <t>Máy tính đẻ bàn</t>
  </si>
  <si>
    <t>03.05.10.0056</t>
  </si>
  <si>
    <t>(Ấn định 29  danh mục công cụ dụng cụ)</t>
  </si>
  <si>
    <t xml:space="preserve">                   (kèm theo CV  số 1055/ĐHKT&amp;QTKD-QTPV  ngày 06 tháng 11 năm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</si>
</sst>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₫_-;\-* #,##0.00\ _₫_-;_-* &quot;-&quot;??\ _₫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charset val="163"/>
      <scheme val="major"/>
    </font>
    <font>
      <sz val="10"/>
      <name val="Times New Roman"/>
      <family val="1"/>
    </font>
    <font>
      <b/>
      <sz val="10"/>
      <name val=".VnArial"/>
      <family val="2"/>
    </font>
    <font>
      <sz val="10"/>
      <color indexed="10"/>
      <name val="Cambria"/>
      <family val="1"/>
      <charset val="163"/>
      <scheme val="major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i/>
      <sz val="11"/>
      <name val="Times New Roman"/>
      <family val="1"/>
    </font>
    <font>
      <sz val="11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  <charset val="163"/>
    </font>
    <font>
      <sz val="12"/>
      <name val=".VnTime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color theme="1"/>
      <name val="Times New Roman"/>
      <family val="2"/>
      <charset val="163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5" fillId="0" borderId="0"/>
    <xf numFmtId="0" fontId="26" fillId="0" borderId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/>
    <xf numFmtId="165" fontId="9" fillId="2" borderId="0" xfId="0" applyNumberFormat="1" applyFont="1" applyFill="1" applyAlignment="1"/>
    <xf numFmtId="165" fontId="9" fillId="2" borderId="0" xfId="0" applyNumberFormat="1" applyFont="1" applyFill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3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11" fillId="2" borderId="4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1" fillId="3" borderId="6" xfId="0" applyNumberFormat="1" applyFont="1" applyFill="1" applyBorder="1" applyAlignment="1">
      <alignment horizontal="center" wrapText="1"/>
    </xf>
    <xf numFmtId="166" fontId="11" fillId="3" borderId="6" xfId="1" quotePrefix="1" applyNumberFormat="1" applyFont="1" applyFill="1" applyBorder="1" applyAlignment="1">
      <alignment horizontal="center" wrapText="1"/>
    </xf>
    <xf numFmtId="0" fontId="11" fillId="0" borderId="6" xfId="0" applyFont="1" applyBorder="1" applyAlignment="1"/>
    <xf numFmtId="0" fontId="13" fillId="0" borderId="0" xfId="0" applyFont="1" applyAlignment="1">
      <alignment horizontal="left"/>
    </xf>
    <xf numFmtId="0" fontId="7" fillId="0" borderId="0" xfId="0" applyFont="1"/>
    <xf numFmtId="3" fontId="11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/>
    <xf numFmtId="3" fontId="14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3" fillId="0" borderId="0" xfId="0" applyFont="1"/>
    <xf numFmtId="3" fontId="3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/>
    <xf numFmtId="14" fontId="11" fillId="3" borderId="6" xfId="0" applyNumberFormat="1" applyFont="1" applyFill="1" applyBorder="1" applyAlignment="1">
      <alignment horizontal="center" wrapText="1"/>
    </xf>
    <xf numFmtId="0" fontId="11" fillId="0" borderId="6" xfId="0" quotePrefix="1" applyFont="1" applyBorder="1" applyAlignment="1"/>
    <xf numFmtId="3" fontId="7" fillId="0" borderId="0" xfId="0" applyNumberFormat="1" applyFont="1" applyAlignment="1"/>
    <xf numFmtId="3" fontId="8" fillId="0" borderId="0" xfId="0" applyNumberFormat="1" applyFont="1" applyAlignment="1"/>
    <xf numFmtId="0" fontId="18" fillId="0" borderId="4" xfId="0" applyFont="1" applyBorder="1" applyAlignment="1">
      <alignment vertical="center" wrapText="1"/>
    </xf>
    <xf numFmtId="0" fontId="3" fillId="3" borderId="7" xfId="0" applyFont="1" applyFill="1" applyBorder="1" applyAlignment="1">
      <alignment wrapText="1"/>
    </xf>
    <xf numFmtId="3" fontId="3" fillId="3" borderId="7" xfId="0" applyNumberFormat="1" applyFont="1" applyFill="1" applyBorder="1" applyAlignment="1">
      <alignment horizontal="center" wrapText="1"/>
    </xf>
    <xf numFmtId="166" fontId="3" fillId="3" borderId="7" xfId="1" applyNumberFormat="1" applyFont="1" applyFill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0" fontId="3" fillId="0" borderId="5" xfId="0" quotePrefix="1" applyFont="1" applyBorder="1" applyAlignment="1"/>
    <xf numFmtId="14" fontId="3" fillId="3" borderId="5" xfId="0" quotePrefix="1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center" wrapText="1"/>
    </xf>
    <xf numFmtId="3" fontId="11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3" borderId="5" xfId="0" applyFont="1" applyFill="1" applyBorder="1" applyAlignment="1">
      <alignment wrapText="1"/>
    </xf>
    <xf numFmtId="3" fontId="3" fillId="3" borderId="5" xfId="0" applyNumberFormat="1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0" fontId="11" fillId="3" borderId="6" xfId="0" quotePrefix="1" applyFont="1" applyFill="1" applyBorder="1" applyAlignment="1">
      <alignment wrapText="1"/>
    </xf>
    <xf numFmtId="49" fontId="11" fillId="3" borderId="6" xfId="0" quotePrefix="1" applyNumberFormat="1" applyFont="1" applyFill="1" applyBorder="1" applyAlignment="1">
      <alignment horizontal="center"/>
    </xf>
    <xf numFmtId="3" fontId="7" fillId="0" borderId="4" xfId="0" applyNumberFormat="1" applyFont="1" applyBorder="1" applyAlignment="1"/>
    <xf numFmtId="0" fontId="7" fillId="3" borderId="4" xfId="0" applyFont="1" applyFill="1" applyBorder="1" applyAlignment="1">
      <alignment horizontal="center" wrapText="1"/>
    </xf>
    <xf numFmtId="0" fontId="18" fillId="0" borderId="0" xfId="0" applyFont="1"/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29" fillId="0" borderId="5" xfId="0" applyNumberFormat="1" applyFont="1" applyFill="1" applyBorder="1"/>
    <xf numFmtId="49" fontId="29" fillId="0" borderId="5" xfId="0" applyNumberFormat="1" applyFont="1" applyFill="1" applyBorder="1" applyAlignment="1"/>
    <xf numFmtId="49" fontId="28" fillId="0" borderId="4" xfId="0" applyNumberFormat="1" applyFont="1" applyFill="1" applyBorder="1" applyAlignment="1"/>
    <xf numFmtId="0" fontId="15" fillId="0" borderId="0" xfId="0" applyFont="1" applyAlignment="1">
      <alignment horizontal="center"/>
    </xf>
    <xf numFmtId="3" fontId="30" fillId="0" borderId="0" xfId="0" applyNumberFormat="1" applyFont="1" applyAlignment="1"/>
    <xf numFmtId="0" fontId="28" fillId="0" borderId="0" xfId="0" applyFont="1"/>
    <xf numFmtId="0" fontId="17" fillId="0" borderId="0" xfId="0" applyFont="1"/>
    <xf numFmtId="3" fontId="3" fillId="0" borderId="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 wrapText="1"/>
    </xf>
    <xf numFmtId="0" fontId="3" fillId="0" borderId="7" xfId="0" applyFont="1" applyBorder="1" applyAlignment="1"/>
    <xf numFmtId="49" fontId="3" fillId="3" borderId="5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wrapText="1"/>
    </xf>
    <xf numFmtId="0" fontId="3" fillId="0" borderId="5" xfId="0" applyFont="1" applyBorder="1" applyAlignment="1"/>
    <xf numFmtId="166" fontId="3" fillId="0" borderId="5" xfId="1" applyNumberFormat="1" applyFont="1" applyBorder="1" applyAlignment="1">
      <alignment horizontal="center"/>
    </xf>
    <xf numFmtId="0" fontId="3" fillId="3" borderId="5" xfId="0" applyNumberFormat="1" applyFont="1" applyFill="1" applyBorder="1" applyAlignment="1">
      <alignment horizontal="left" wrapText="1"/>
    </xf>
    <xf numFmtId="14" fontId="3" fillId="3" borderId="5" xfId="0" applyNumberFormat="1" applyFont="1" applyFill="1" applyBorder="1" applyAlignment="1">
      <alignment horizontal="center"/>
    </xf>
    <xf numFmtId="166" fontId="3" fillId="3" borderId="5" xfId="1" quotePrefix="1" applyNumberFormat="1" applyFont="1" applyFill="1" applyBorder="1" applyAlignment="1">
      <alignment horizontal="center" wrapText="1"/>
    </xf>
    <xf numFmtId="3" fontId="3" fillId="0" borderId="5" xfId="0" quotePrefix="1" applyNumberFormat="1" applyFont="1" applyBorder="1" applyAlignment="1">
      <alignment horizontal="center" wrapText="1"/>
    </xf>
    <xf numFmtId="3" fontId="31" fillId="3" borderId="5" xfId="0" applyNumberFormat="1" applyFont="1" applyFill="1" applyBorder="1" applyAlignment="1">
      <alignment horizontal="center" wrapText="1"/>
    </xf>
    <xf numFmtId="0" fontId="31" fillId="0" borderId="5" xfId="0" quotePrefix="1" applyFont="1" applyBorder="1" applyAlignment="1"/>
    <xf numFmtId="166" fontId="32" fillId="0" borderId="5" xfId="1" applyNumberFormat="1" applyFont="1" applyBorder="1" applyAlignment="1">
      <alignment horizontal="center"/>
    </xf>
    <xf numFmtId="0" fontId="3" fillId="3" borderId="5" xfId="0" quotePrefix="1" applyFont="1" applyFill="1" applyBorder="1" applyAlignment="1">
      <alignment wrapText="1"/>
    </xf>
    <xf numFmtId="49" fontId="3" fillId="3" borderId="5" xfId="0" quotePrefix="1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8" fillId="2" borderId="4" xfId="0" applyNumberFormat="1" applyFont="1" applyFill="1" applyBorder="1" applyAlignment="1">
      <alignment horizontal="center"/>
    </xf>
    <xf numFmtId="166" fontId="3" fillId="0" borderId="5" xfId="1" quotePrefix="1" applyNumberFormat="1" applyFont="1" applyBorder="1" applyAlignment="1">
      <alignment horizontal="center"/>
    </xf>
    <xf numFmtId="3" fontId="14" fillId="0" borderId="0" xfId="0" applyNumberFormat="1" applyFont="1"/>
    <xf numFmtId="166" fontId="29" fillId="0" borderId="5" xfId="1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3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left"/>
    </xf>
    <xf numFmtId="0" fontId="29" fillId="0" borderId="5" xfId="0" applyFont="1" applyBorder="1" applyAlignment="1">
      <alignment horizontal="center" wrapText="1"/>
    </xf>
    <xf numFmtId="166" fontId="3" fillId="0" borderId="5" xfId="1" applyNumberFormat="1" applyFont="1" applyBorder="1" applyAlignment="1">
      <alignment vertical="center" wrapText="1"/>
    </xf>
    <xf numFmtId="0" fontId="29" fillId="0" borderId="5" xfId="0" quotePrefix="1" applyFont="1" applyBorder="1" applyAlignment="1">
      <alignment vertical="center" wrapText="1"/>
    </xf>
    <xf numFmtId="0" fontId="29" fillId="0" borderId="5" xfId="0" quotePrefix="1" applyFont="1" applyBorder="1" applyAlignment="1">
      <alignment horizontal="center" vertical="center" wrapText="1"/>
    </xf>
    <xf numFmtId="0" fontId="3" fillId="0" borderId="16" xfId="0" applyFont="1" applyBorder="1" applyAlignment="1"/>
    <xf numFmtId="14" fontId="3" fillId="3" borderId="5" xfId="0" quotePrefix="1" applyNumberFormat="1" applyFont="1" applyFill="1" applyBorder="1" applyAlignment="1">
      <alignment horizontal="center" wrapText="1"/>
    </xf>
    <xf numFmtId="14" fontId="31" fillId="3" borderId="5" xfId="0" quotePrefix="1" applyNumberFormat="1" applyFont="1" applyFill="1" applyBorder="1" applyAlignment="1">
      <alignment horizontal="center" wrapText="1"/>
    </xf>
    <xf numFmtId="166" fontId="29" fillId="0" borderId="5" xfId="1" applyNumberFormat="1" applyFont="1" applyBorder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wrapText="1"/>
    </xf>
    <xf numFmtId="0" fontId="33" fillId="0" borderId="0" xfId="0" applyFont="1"/>
    <xf numFmtId="0" fontId="3" fillId="3" borderId="4" xfId="0" applyFont="1" applyFill="1" applyBorder="1" applyAlignment="1">
      <alignment wrapText="1"/>
    </xf>
    <xf numFmtId="0" fontId="29" fillId="0" borderId="4" xfId="0" applyFont="1" applyBorder="1" applyAlignment="1"/>
    <xf numFmtId="0" fontId="3" fillId="0" borderId="4" xfId="0" quotePrefix="1" applyFont="1" applyBorder="1" applyAlignment="1"/>
    <xf numFmtId="49" fontId="22" fillId="3" borderId="4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 wrapText="1"/>
    </xf>
    <xf numFmtId="14" fontId="3" fillId="3" borderId="4" xfId="0" quotePrefix="1" applyNumberFormat="1" applyFont="1" applyFill="1" applyBorder="1" applyAlignment="1">
      <alignment horizontal="center"/>
    </xf>
    <xf numFmtId="9" fontId="3" fillId="0" borderId="4" xfId="3" quotePrefix="1" applyFont="1" applyBorder="1" applyAlignment="1">
      <alignment horizontal="right"/>
    </xf>
    <xf numFmtId="166" fontId="3" fillId="0" borderId="4" xfId="1" applyNumberFormat="1" applyFont="1" applyBorder="1"/>
    <xf numFmtId="166" fontId="3" fillId="3" borderId="4" xfId="1" applyNumberFormat="1" applyFont="1" applyFill="1" applyBorder="1" applyAlignment="1">
      <alignment horizontal="center" wrapText="1"/>
    </xf>
    <xf numFmtId="166" fontId="3" fillId="3" borderId="4" xfId="1" quotePrefix="1" applyNumberFormat="1" applyFont="1" applyFill="1" applyBorder="1" applyAlignment="1">
      <alignment horizontal="right" wrapText="1"/>
    </xf>
    <xf numFmtId="3" fontId="3" fillId="0" borderId="4" xfId="0" applyNumberFormat="1" applyFont="1" applyBorder="1" applyAlignment="1">
      <alignment horizontal="center" wrapText="1"/>
    </xf>
    <xf numFmtId="49" fontId="29" fillId="3" borderId="4" xfId="0" applyNumberFormat="1" applyFont="1" applyFill="1" applyBorder="1"/>
    <xf numFmtId="166" fontId="3" fillId="0" borderId="4" xfId="1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49" fontId="29" fillId="0" borderId="4" xfId="0" applyNumberFormat="1" applyFont="1" applyFill="1" applyBorder="1"/>
    <xf numFmtId="0" fontId="29" fillId="0" borderId="4" xfId="0" applyFont="1" applyBorder="1"/>
    <xf numFmtId="49" fontId="3" fillId="3" borderId="4" xfId="0" applyNumberFormat="1" applyFont="1" applyFill="1" applyBorder="1" applyAlignment="1">
      <alignment horizontal="left"/>
    </xf>
    <xf numFmtId="3" fontId="18" fillId="0" borderId="4" xfId="0" applyNumberFormat="1" applyFont="1" applyBorder="1" applyAlignment="1"/>
    <xf numFmtId="0" fontId="31" fillId="3" borderId="4" xfId="0" applyFont="1" applyFill="1" applyBorder="1" applyAlignment="1">
      <alignment wrapText="1"/>
    </xf>
    <xf numFmtId="49" fontId="31" fillId="0" borderId="4" xfId="0" applyNumberFormat="1" applyFont="1" applyFill="1" applyBorder="1"/>
    <xf numFmtId="0" fontId="31" fillId="0" borderId="4" xfId="0" quotePrefix="1" applyFont="1" applyBorder="1" applyAlignment="1"/>
    <xf numFmtId="49" fontId="31" fillId="3" borderId="4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>
      <alignment horizontal="center" wrapText="1"/>
    </xf>
    <xf numFmtId="14" fontId="31" fillId="3" borderId="4" xfId="0" quotePrefix="1" applyNumberFormat="1" applyFont="1" applyFill="1" applyBorder="1" applyAlignment="1">
      <alignment horizontal="center"/>
    </xf>
    <xf numFmtId="3" fontId="33" fillId="0" borderId="4" xfId="0" applyNumberFormat="1" applyFont="1" applyBorder="1" applyAlignment="1"/>
    <xf numFmtId="166" fontId="31" fillId="0" borderId="4" xfId="1" applyNumberFormat="1" applyFont="1" applyFill="1" applyBorder="1" applyAlignment="1">
      <alignment horizontal="right" wrapText="1"/>
    </xf>
    <xf numFmtId="0" fontId="31" fillId="3" borderId="4" xfId="0" quotePrefix="1" applyFont="1" applyFill="1" applyBorder="1" applyAlignment="1">
      <alignment wrapText="1"/>
    </xf>
    <xf numFmtId="0" fontId="3" fillId="3" borderId="4" xfId="0" quotePrefix="1" applyFont="1" applyFill="1" applyBorder="1" applyAlignment="1">
      <alignment wrapText="1"/>
    </xf>
    <xf numFmtId="166" fontId="3" fillId="0" borderId="7" xfId="1" quotePrefix="1" applyNumberFormat="1" applyFont="1" applyBorder="1" applyAlignment="1">
      <alignment horizontal="center"/>
    </xf>
    <xf numFmtId="49" fontId="29" fillId="0" borderId="6" xfId="0" applyNumberFormat="1" applyFont="1" applyFill="1" applyBorder="1" applyAlignment="1"/>
    <xf numFmtId="14" fontId="3" fillId="3" borderId="6" xfId="0" quotePrefix="1" applyNumberFormat="1" applyFont="1" applyFill="1" applyBorder="1" applyAlignment="1">
      <alignment horizontal="center" wrapText="1"/>
    </xf>
    <xf numFmtId="166" fontId="29" fillId="0" borderId="6" xfId="1" applyNumberFormat="1" applyFont="1" applyBorder="1" applyAlignment="1">
      <alignment wrapText="1"/>
    </xf>
    <xf numFmtId="0" fontId="31" fillId="0" borderId="6" xfId="0" quotePrefix="1" applyFont="1" applyBorder="1" applyAlignment="1"/>
    <xf numFmtId="166" fontId="3" fillId="0" borderId="6" xfId="1" quotePrefix="1" applyNumberFormat="1" applyFont="1" applyBorder="1" applyAlignment="1">
      <alignment horizontal="center"/>
    </xf>
    <xf numFmtId="166" fontId="3" fillId="0" borderId="5" xfId="1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6" fontId="29" fillId="0" borderId="5" xfId="1" quotePrefix="1" applyNumberFormat="1" applyFont="1" applyBorder="1" applyAlignment="1">
      <alignment horizontal="center" wrapText="1"/>
    </xf>
    <xf numFmtId="166" fontId="3" fillId="0" borderId="5" xfId="1" quotePrefix="1" applyNumberFormat="1" applyFont="1" applyBorder="1" applyAlignment="1">
      <alignment horizontal="right"/>
    </xf>
    <xf numFmtId="3" fontId="8" fillId="0" borderId="0" xfId="0" applyNumberFormat="1" applyFont="1"/>
    <xf numFmtId="0" fontId="34" fillId="0" borderId="4" xfId="0" applyFont="1" applyBorder="1" applyAlignment="1">
      <alignment horizontal="center" vertical="center" wrapText="1"/>
    </xf>
    <xf numFmtId="0" fontId="3" fillId="0" borderId="15" xfId="0" applyFont="1" applyFill="1" applyBorder="1" applyAlignment="1"/>
    <xf numFmtId="49" fontId="29" fillId="0" borderId="15" xfId="0" applyNumberFormat="1" applyFont="1" applyFill="1" applyBorder="1" applyAlignment="1"/>
    <xf numFmtId="3" fontId="3" fillId="3" borderId="15" xfId="0" applyNumberFormat="1" applyFont="1" applyFill="1" applyBorder="1" applyAlignment="1">
      <alignment horizontal="center" wrapText="1"/>
    </xf>
    <xf numFmtId="14" fontId="3" fillId="3" borderId="15" xfId="0" quotePrefix="1" applyNumberFormat="1" applyFont="1" applyFill="1" applyBorder="1" applyAlignment="1">
      <alignment horizontal="center" wrapText="1"/>
    </xf>
    <xf numFmtId="166" fontId="29" fillId="0" borderId="15" xfId="1" applyNumberFormat="1" applyFont="1" applyBorder="1" applyAlignment="1">
      <alignment wrapText="1"/>
    </xf>
    <xf numFmtId="0" fontId="31" fillId="0" borderId="15" xfId="0" quotePrefix="1" applyFont="1" applyBorder="1" applyAlignment="1"/>
    <xf numFmtId="3" fontId="3" fillId="0" borderId="15" xfId="0" applyNumberFormat="1" applyFont="1" applyBorder="1" applyAlignment="1">
      <alignment horizontal="center" wrapText="1"/>
    </xf>
    <xf numFmtId="166" fontId="3" fillId="0" borderId="15" xfId="1" quotePrefix="1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49" fontId="29" fillId="0" borderId="1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3" borderId="6" xfId="0" quotePrefix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 wrapText="1"/>
    </xf>
    <xf numFmtId="0" fontId="29" fillId="0" borderId="16" xfId="0" applyFont="1" applyBorder="1" applyAlignment="1">
      <alignment horizontal="center" wrapText="1"/>
    </xf>
    <xf numFmtId="166" fontId="3" fillId="3" borderId="16" xfId="1" applyNumberFormat="1" applyFont="1" applyFill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  <xf numFmtId="166" fontId="3" fillId="0" borderId="16" xfId="1" quotePrefix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9">
    <cellStyle name="Comma" xfId="1" builtinId="3"/>
    <cellStyle name="Comma 4" xfId="5"/>
    <cellStyle name="Normal" xfId="0" builtinId="0"/>
    <cellStyle name="Normal 2" xfId="4"/>
    <cellStyle name="Normal 2 2" xfId="6"/>
    <cellStyle name="Normal 3" xfId="7"/>
    <cellStyle name="Normal 4" xfId="8"/>
    <cellStyle name="Percent" xfId="3" builtinId="5"/>
    <cellStyle name="TotalGr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190500</xdr:rowOff>
    </xdr:from>
    <xdr:to>
      <xdr:col>1</xdr:col>
      <xdr:colOff>2057400</xdr:colOff>
      <xdr:row>1</xdr:row>
      <xdr:rowOff>190500</xdr:rowOff>
    </xdr:to>
    <xdr:cxnSp macro="">
      <xdr:nvCxnSpPr>
        <xdr:cNvPr id="4" name="Straight Connector 3"/>
        <xdr:cNvCxnSpPr/>
      </xdr:nvCxnSpPr>
      <xdr:spPr>
        <a:xfrm>
          <a:off x="561975" y="419100"/>
          <a:ext cx="1790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238125</xdr:rowOff>
    </xdr:from>
    <xdr:to>
      <xdr:col>1</xdr:col>
      <xdr:colOff>1619250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180975" y="581025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O10" sqref="O10"/>
    </sheetView>
  </sheetViews>
  <sheetFormatPr defaultColWidth="8.85546875" defaultRowHeight="15" x14ac:dyDescent="0.25"/>
  <cols>
    <col min="1" max="1" width="4.42578125" style="43" customWidth="1"/>
    <col min="2" max="2" width="27.85546875" style="20" customWidth="1"/>
    <col min="3" max="3" width="18.42578125" style="87" customWidth="1"/>
    <col min="4" max="4" width="19.28515625" style="43" customWidth="1"/>
    <col min="5" max="5" width="6.42578125" style="20" customWidth="1"/>
    <col min="6" max="6" width="5.85546875" style="20" customWidth="1"/>
    <col min="7" max="7" width="7.85546875" style="68" customWidth="1"/>
    <col min="8" max="8" width="6.5703125" style="50" customWidth="1"/>
    <col min="9" max="9" width="0.28515625" style="20" hidden="1" customWidth="1"/>
    <col min="10" max="10" width="12.5703125" style="20" customWidth="1"/>
    <col min="11" max="11" width="12.28515625" style="50" customWidth="1"/>
    <col min="12" max="12" width="11.42578125" style="20" customWidth="1"/>
    <col min="13" max="13" width="11.140625" style="167" bestFit="1" customWidth="1"/>
    <col min="14" max="14" width="10.140625" style="20" bestFit="1" customWidth="1"/>
    <col min="15" max="16384" width="8.85546875" style="20"/>
  </cols>
  <sheetData>
    <row r="1" spans="1:13" ht="18" customHeight="1" x14ac:dyDescent="0.25">
      <c r="A1" s="33" t="s">
        <v>33</v>
      </c>
      <c r="B1" s="33"/>
      <c r="C1" s="79"/>
      <c r="F1" s="33"/>
      <c r="H1" s="33"/>
      <c r="J1" s="33"/>
      <c r="K1" s="33"/>
      <c r="L1" s="33"/>
    </row>
    <row r="2" spans="1:13" ht="19.5" customHeight="1" x14ac:dyDescent="0.25">
      <c r="A2" s="64" t="s">
        <v>32</v>
      </c>
      <c r="B2" s="51"/>
      <c r="C2" s="80"/>
      <c r="F2" s="204"/>
      <c r="G2" s="204"/>
      <c r="H2" s="204"/>
      <c r="I2" s="204"/>
      <c r="J2" s="204"/>
      <c r="K2" s="220" t="s">
        <v>34</v>
      </c>
      <c r="L2" s="220"/>
    </row>
    <row r="3" spans="1:13" ht="23.25" customHeight="1" x14ac:dyDescent="0.3">
      <c r="A3" s="203" t="s">
        <v>159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3" ht="15" customHeight="1" x14ac:dyDescent="0.25">
      <c r="A4" s="219" t="s">
        <v>169</v>
      </c>
      <c r="B4" s="219"/>
      <c r="C4" s="219"/>
      <c r="D4" s="219"/>
      <c r="E4" s="219"/>
      <c r="F4" s="219"/>
      <c r="G4" s="219"/>
      <c r="H4" s="219"/>
      <c r="I4" s="219"/>
      <c r="J4" s="219"/>
      <c r="K4" s="207"/>
      <c r="L4" s="207"/>
    </row>
    <row r="5" spans="1:13" s="44" customFormat="1" ht="24" customHeight="1" x14ac:dyDescent="0.25">
      <c r="A5" s="208" t="s">
        <v>23</v>
      </c>
      <c r="B5" s="208" t="s">
        <v>24</v>
      </c>
      <c r="C5" s="209" t="s">
        <v>35</v>
      </c>
      <c r="D5" s="205" t="s">
        <v>25</v>
      </c>
      <c r="E5" s="213" t="s">
        <v>26</v>
      </c>
      <c r="F5" s="214"/>
      <c r="G5" s="214"/>
      <c r="H5" s="214"/>
      <c r="I5" s="214"/>
      <c r="J5" s="214"/>
      <c r="K5" s="215"/>
      <c r="L5" s="216" t="s">
        <v>156</v>
      </c>
      <c r="M5" s="182"/>
    </row>
    <row r="6" spans="1:13" s="44" customFormat="1" ht="24.75" customHeight="1" x14ac:dyDescent="0.25">
      <c r="A6" s="208"/>
      <c r="B6" s="208"/>
      <c r="C6" s="210"/>
      <c r="D6" s="212"/>
      <c r="E6" s="212" t="s">
        <v>1</v>
      </c>
      <c r="F6" s="206" t="s">
        <v>2</v>
      </c>
      <c r="G6" s="206" t="s">
        <v>27</v>
      </c>
      <c r="H6" s="205" t="s">
        <v>28</v>
      </c>
      <c r="I6" s="206" t="s">
        <v>29</v>
      </c>
      <c r="J6" s="206"/>
      <c r="K6" s="206"/>
      <c r="L6" s="217"/>
      <c r="M6" s="182"/>
    </row>
    <row r="7" spans="1:13" s="44" customFormat="1" ht="38.25" customHeight="1" x14ac:dyDescent="0.25">
      <c r="A7" s="208"/>
      <c r="B7" s="208"/>
      <c r="C7" s="211"/>
      <c r="D7" s="206"/>
      <c r="E7" s="206"/>
      <c r="F7" s="208"/>
      <c r="G7" s="208"/>
      <c r="H7" s="206"/>
      <c r="I7" s="56" t="s">
        <v>30</v>
      </c>
      <c r="J7" s="56" t="s">
        <v>31</v>
      </c>
      <c r="K7" s="171" t="s">
        <v>49</v>
      </c>
      <c r="L7" s="218"/>
      <c r="M7" s="182"/>
    </row>
    <row r="8" spans="1:13" s="45" customFormat="1" ht="18" customHeight="1" x14ac:dyDescent="0.2">
      <c r="A8" s="88">
        <v>1</v>
      </c>
      <c r="B8" s="129" t="s">
        <v>81</v>
      </c>
      <c r="C8" s="130" t="s">
        <v>82</v>
      </c>
      <c r="D8" s="131" t="s">
        <v>137</v>
      </c>
      <c r="E8" s="132" t="s">
        <v>10</v>
      </c>
      <c r="F8" s="133">
        <v>1</v>
      </c>
      <c r="G8" s="134" t="s">
        <v>83</v>
      </c>
      <c r="H8" s="135">
        <v>0</v>
      </c>
      <c r="I8" s="136"/>
      <c r="J8" s="137">
        <v>209000000</v>
      </c>
      <c r="K8" s="138" t="s">
        <v>14</v>
      </c>
      <c r="L8" s="139">
        <v>4000000</v>
      </c>
      <c r="M8" s="183"/>
    </row>
    <row r="9" spans="1:13" s="45" customFormat="1" ht="18" customHeight="1" x14ac:dyDescent="0.2">
      <c r="A9" s="88">
        <v>2</v>
      </c>
      <c r="B9" s="142" t="s">
        <v>15</v>
      </c>
      <c r="C9" s="140" t="s">
        <v>152</v>
      </c>
      <c r="D9" s="131" t="s">
        <v>99</v>
      </c>
      <c r="E9" s="132" t="s">
        <v>9</v>
      </c>
      <c r="F9" s="133">
        <v>1</v>
      </c>
      <c r="G9" s="134" t="s">
        <v>83</v>
      </c>
      <c r="H9" s="135">
        <v>0</v>
      </c>
      <c r="I9" s="136"/>
      <c r="J9" s="141">
        <f>9790000*F9</f>
        <v>9790000</v>
      </c>
      <c r="K9" s="138" t="s">
        <v>14</v>
      </c>
      <c r="L9" s="139">
        <v>100000</v>
      </c>
      <c r="M9" s="184"/>
    </row>
    <row r="10" spans="1:13" s="45" customFormat="1" ht="18" customHeight="1" x14ac:dyDescent="0.2">
      <c r="A10" s="88">
        <v>3</v>
      </c>
      <c r="B10" s="142" t="s">
        <v>15</v>
      </c>
      <c r="C10" s="140" t="s">
        <v>149</v>
      </c>
      <c r="D10" s="131" t="s">
        <v>99</v>
      </c>
      <c r="E10" s="132" t="s">
        <v>9</v>
      </c>
      <c r="F10" s="133">
        <v>1</v>
      </c>
      <c r="G10" s="134" t="s">
        <v>83</v>
      </c>
      <c r="H10" s="135">
        <v>0</v>
      </c>
      <c r="I10" s="136"/>
      <c r="J10" s="141">
        <v>9790000</v>
      </c>
      <c r="K10" s="138" t="s">
        <v>14</v>
      </c>
      <c r="L10" s="139">
        <v>100000</v>
      </c>
      <c r="M10" s="184"/>
    </row>
    <row r="11" spans="1:13" s="45" customFormat="1" ht="18" customHeight="1" x14ac:dyDescent="0.2">
      <c r="A11" s="88">
        <v>4</v>
      </c>
      <c r="B11" s="142" t="s">
        <v>15</v>
      </c>
      <c r="C11" s="140" t="s">
        <v>150</v>
      </c>
      <c r="D11" s="131" t="s">
        <v>99</v>
      </c>
      <c r="E11" s="132" t="s">
        <v>9</v>
      </c>
      <c r="F11" s="133">
        <v>1</v>
      </c>
      <c r="G11" s="134" t="s">
        <v>83</v>
      </c>
      <c r="H11" s="135">
        <v>0</v>
      </c>
      <c r="I11" s="136"/>
      <c r="J11" s="141">
        <v>9790000</v>
      </c>
      <c r="K11" s="138" t="s">
        <v>14</v>
      </c>
      <c r="L11" s="139">
        <v>100000</v>
      </c>
      <c r="M11" s="184"/>
    </row>
    <row r="12" spans="1:13" s="45" customFormat="1" ht="18" customHeight="1" x14ac:dyDescent="0.2">
      <c r="A12" s="88">
        <v>5</v>
      </c>
      <c r="B12" s="142" t="s">
        <v>15</v>
      </c>
      <c r="C12" s="140" t="s">
        <v>151</v>
      </c>
      <c r="D12" s="131" t="s">
        <v>99</v>
      </c>
      <c r="E12" s="132" t="s">
        <v>9</v>
      </c>
      <c r="F12" s="133">
        <v>1</v>
      </c>
      <c r="G12" s="134" t="s">
        <v>83</v>
      </c>
      <c r="H12" s="135">
        <v>0</v>
      </c>
      <c r="I12" s="136"/>
      <c r="J12" s="141">
        <v>9790000</v>
      </c>
      <c r="K12" s="138" t="s">
        <v>14</v>
      </c>
      <c r="L12" s="139">
        <v>100000</v>
      </c>
      <c r="M12" s="184"/>
    </row>
    <row r="13" spans="1:13" s="45" customFormat="1" ht="18" customHeight="1" x14ac:dyDescent="0.2">
      <c r="A13" s="88">
        <v>6</v>
      </c>
      <c r="B13" s="142" t="s">
        <v>15</v>
      </c>
      <c r="C13" s="143" t="s">
        <v>100</v>
      </c>
      <c r="D13" s="131" t="s">
        <v>99</v>
      </c>
      <c r="E13" s="132" t="s">
        <v>9</v>
      </c>
      <c r="F13" s="133">
        <v>1</v>
      </c>
      <c r="G13" s="134" t="s">
        <v>40</v>
      </c>
      <c r="H13" s="135">
        <v>0</v>
      </c>
      <c r="I13" s="136"/>
      <c r="J13" s="141">
        <v>14619000</v>
      </c>
      <c r="K13" s="138" t="s">
        <v>14</v>
      </c>
      <c r="L13" s="139">
        <v>100000</v>
      </c>
      <c r="M13" s="183"/>
    </row>
    <row r="14" spans="1:13" s="45" customFormat="1" ht="18" customHeight="1" x14ac:dyDescent="0.2">
      <c r="A14" s="88">
        <v>7</v>
      </c>
      <c r="B14" s="144" t="s">
        <v>103</v>
      </c>
      <c r="C14" s="145" t="s">
        <v>154</v>
      </c>
      <c r="D14" s="131" t="s">
        <v>99</v>
      </c>
      <c r="E14" s="132" t="s">
        <v>10</v>
      </c>
      <c r="F14" s="133">
        <v>1</v>
      </c>
      <c r="G14" s="134" t="s">
        <v>39</v>
      </c>
      <c r="H14" s="135">
        <v>0</v>
      </c>
      <c r="I14" s="136"/>
      <c r="J14" s="141">
        <f>18702200*F14</f>
        <v>18702200</v>
      </c>
      <c r="K14" s="138" t="s">
        <v>14</v>
      </c>
      <c r="L14" s="139">
        <v>10000</v>
      </c>
      <c r="M14" s="183"/>
    </row>
    <row r="15" spans="1:13" s="45" customFormat="1" ht="18" customHeight="1" x14ac:dyDescent="0.2">
      <c r="A15" s="88">
        <v>8</v>
      </c>
      <c r="B15" s="144" t="s">
        <v>103</v>
      </c>
      <c r="C15" s="145" t="s">
        <v>153</v>
      </c>
      <c r="D15" s="131" t="s">
        <v>99</v>
      </c>
      <c r="E15" s="132" t="s">
        <v>10</v>
      </c>
      <c r="F15" s="133">
        <v>1</v>
      </c>
      <c r="G15" s="134" t="s">
        <v>39</v>
      </c>
      <c r="H15" s="135">
        <v>0</v>
      </c>
      <c r="I15" s="136"/>
      <c r="J15" s="141">
        <v>18702200</v>
      </c>
      <c r="K15" s="138" t="s">
        <v>14</v>
      </c>
      <c r="L15" s="139">
        <v>10000</v>
      </c>
      <c r="M15" s="183"/>
    </row>
    <row r="16" spans="1:13" s="78" customFormat="1" ht="18" customHeight="1" x14ac:dyDescent="0.2">
      <c r="A16" s="88">
        <v>9</v>
      </c>
      <c r="B16" s="129" t="s">
        <v>109</v>
      </c>
      <c r="C16" s="143" t="s">
        <v>110</v>
      </c>
      <c r="D16" s="131" t="s">
        <v>136</v>
      </c>
      <c r="E16" s="132" t="s">
        <v>10</v>
      </c>
      <c r="F16" s="133">
        <v>1</v>
      </c>
      <c r="G16" s="134" t="s">
        <v>41</v>
      </c>
      <c r="H16" s="135">
        <v>0</v>
      </c>
      <c r="I16" s="146"/>
      <c r="J16" s="141">
        <v>20650000</v>
      </c>
      <c r="K16" s="138" t="s">
        <v>14</v>
      </c>
      <c r="L16" s="139">
        <v>100000</v>
      </c>
      <c r="M16" s="185"/>
    </row>
    <row r="17" spans="1:14" s="78" customFormat="1" ht="18" customHeight="1" x14ac:dyDescent="0.2">
      <c r="A17" s="88">
        <v>10</v>
      </c>
      <c r="B17" s="129" t="s">
        <v>111</v>
      </c>
      <c r="C17" s="143" t="s">
        <v>112</v>
      </c>
      <c r="D17" s="131" t="s">
        <v>113</v>
      </c>
      <c r="E17" s="132" t="s">
        <v>10</v>
      </c>
      <c r="F17" s="133">
        <v>1</v>
      </c>
      <c r="G17" s="134" t="s">
        <v>39</v>
      </c>
      <c r="H17" s="135">
        <v>0</v>
      </c>
      <c r="I17" s="146"/>
      <c r="J17" s="141">
        <v>10100000</v>
      </c>
      <c r="K17" s="138" t="s">
        <v>14</v>
      </c>
      <c r="L17" s="139">
        <v>200000</v>
      </c>
      <c r="M17" s="185"/>
    </row>
    <row r="18" spans="1:14" s="78" customFormat="1" ht="18" customHeight="1" x14ac:dyDescent="0.2">
      <c r="A18" s="88">
        <v>11</v>
      </c>
      <c r="B18" s="142" t="s">
        <v>15</v>
      </c>
      <c r="C18" s="143" t="s">
        <v>114</v>
      </c>
      <c r="D18" s="131" t="s">
        <v>115</v>
      </c>
      <c r="E18" s="132" t="s">
        <v>9</v>
      </c>
      <c r="F18" s="133">
        <v>1</v>
      </c>
      <c r="G18" s="134" t="s">
        <v>39</v>
      </c>
      <c r="H18" s="135">
        <v>0</v>
      </c>
      <c r="I18" s="146"/>
      <c r="J18" s="141">
        <v>11500000</v>
      </c>
      <c r="K18" s="138" t="s">
        <v>14</v>
      </c>
      <c r="L18" s="139">
        <v>100000</v>
      </c>
      <c r="M18" s="185"/>
    </row>
    <row r="19" spans="1:14" s="78" customFormat="1" ht="18" customHeight="1" x14ac:dyDescent="0.2">
      <c r="A19" s="88">
        <v>12</v>
      </c>
      <c r="B19" s="129" t="s">
        <v>116</v>
      </c>
      <c r="C19" s="143" t="s">
        <v>117</v>
      </c>
      <c r="D19" s="131" t="s">
        <v>118</v>
      </c>
      <c r="E19" s="132" t="s">
        <v>10</v>
      </c>
      <c r="F19" s="133">
        <v>1</v>
      </c>
      <c r="G19" s="134" t="s">
        <v>42</v>
      </c>
      <c r="H19" s="135">
        <v>0</v>
      </c>
      <c r="I19" s="146"/>
      <c r="J19" s="141">
        <v>17248000</v>
      </c>
      <c r="K19" s="138" t="s">
        <v>14</v>
      </c>
      <c r="L19" s="139">
        <v>200000</v>
      </c>
      <c r="M19" s="185"/>
    </row>
    <row r="20" spans="1:14" s="128" customFormat="1" ht="18" customHeight="1" x14ac:dyDescent="0.2">
      <c r="A20" s="88">
        <v>13</v>
      </c>
      <c r="B20" s="147" t="s">
        <v>122</v>
      </c>
      <c r="C20" s="148" t="s">
        <v>120</v>
      </c>
      <c r="D20" s="149" t="s">
        <v>134</v>
      </c>
      <c r="E20" s="150" t="s">
        <v>10</v>
      </c>
      <c r="F20" s="151">
        <v>1</v>
      </c>
      <c r="G20" s="152" t="s">
        <v>121</v>
      </c>
      <c r="H20" s="135">
        <v>0</v>
      </c>
      <c r="I20" s="153"/>
      <c r="J20" s="154">
        <v>29950000</v>
      </c>
      <c r="K20" s="138" t="s">
        <v>14</v>
      </c>
      <c r="L20" s="139">
        <v>200000</v>
      </c>
      <c r="M20" s="186"/>
    </row>
    <row r="21" spans="1:14" s="78" customFormat="1" ht="18" customHeight="1" x14ac:dyDescent="0.2">
      <c r="A21" s="88">
        <v>14</v>
      </c>
      <c r="B21" s="129" t="s">
        <v>133</v>
      </c>
      <c r="C21" s="143" t="s">
        <v>127</v>
      </c>
      <c r="D21" s="149" t="s">
        <v>134</v>
      </c>
      <c r="E21" s="132" t="s">
        <v>10</v>
      </c>
      <c r="F21" s="151">
        <v>1</v>
      </c>
      <c r="G21" s="134" t="s">
        <v>132</v>
      </c>
      <c r="H21" s="135">
        <v>0</v>
      </c>
      <c r="I21" s="146"/>
      <c r="J21" s="141">
        <v>26900000</v>
      </c>
      <c r="K21" s="138" t="s">
        <v>14</v>
      </c>
      <c r="L21" s="139">
        <v>200000</v>
      </c>
      <c r="M21" s="185"/>
    </row>
    <row r="22" spans="1:14" s="128" customFormat="1" ht="18" customHeight="1" x14ac:dyDescent="0.2">
      <c r="A22" s="88">
        <v>15</v>
      </c>
      <c r="B22" s="155" t="s">
        <v>123</v>
      </c>
      <c r="C22" s="148" t="s">
        <v>124</v>
      </c>
      <c r="D22" s="149" t="s">
        <v>134</v>
      </c>
      <c r="E22" s="150" t="s">
        <v>10</v>
      </c>
      <c r="F22" s="151">
        <v>1</v>
      </c>
      <c r="G22" s="152" t="s">
        <v>40</v>
      </c>
      <c r="H22" s="135">
        <v>0</v>
      </c>
      <c r="I22" s="153"/>
      <c r="J22" s="154">
        <v>13900000</v>
      </c>
      <c r="K22" s="138" t="s">
        <v>14</v>
      </c>
      <c r="L22" s="139">
        <v>200000</v>
      </c>
      <c r="M22" s="186"/>
    </row>
    <row r="23" spans="1:14" s="128" customFormat="1" ht="18" customHeight="1" x14ac:dyDescent="0.2">
      <c r="A23" s="88">
        <v>16</v>
      </c>
      <c r="B23" s="155" t="s">
        <v>125</v>
      </c>
      <c r="C23" s="148" t="s">
        <v>126</v>
      </c>
      <c r="D23" s="149" t="s">
        <v>134</v>
      </c>
      <c r="E23" s="132" t="s">
        <v>10</v>
      </c>
      <c r="F23" s="151">
        <v>1</v>
      </c>
      <c r="G23" s="152" t="s">
        <v>40</v>
      </c>
      <c r="H23" s="135">
        <v>0</v>
      </c>
      <c r="I23" s="153"/>
      <c r="J23" s="154">
        <v>13900000</v>
      </c>
      <c r="K23" s="138" t="s">
        <v>14</v>
      </c>
      <c r="L23" s="139">
        <v>200000</v>
      </c>
      <c r="M23" s="186"/>
    </row>
    <row r="24" spans="1:14" s="78" customFormat="1" ht="18" customHeight="1" x14ac:dyDescent="0.2">
      <c r="A24" s="88">
        <v>17</v>
      </c>
      <c r="B24" s="156" t="s">
        <v>128</v>
      </c>
      <c r="C24" s="143" t="s">
        <v>129</v>
      </c>
      <c r="D24" s="149" t="s">
        <v>134</v>
      </c>
      <c r="E24" s="132" t="s">
        <v>10</v>
      </c>
      <c r="F24" s="151">
        <v>1</v>
      </c>
      <c r="G24" s="134" t="s">
        <v>83</v>
      </c>
      <c r="H24" s="135">
        <v>0</v>
      </c>
      <c r="I24" s="146"/>
      <c r="J24" s="141">
        <v>22990000</v>
      </c>
      <c r="K24" s="138" t="s">
        <v>14</v>
      </c>
      <c r="L24" s="139">
        <v>200000</v>
      </c>
      <c r="M24" s="185"/>
    </row>
    <row r="25" spans="1:14" s="78" customFormat="1" ht="18" customHeight="1" x14ac:dyDescent="0.2">
      <c r="A25" s="88">
        <v>18</v>
      </c>
      <c r="B25" s="156" t="s">
        <v>130</v>
      </c>
      <c r="C25" s="143" t="s">
        <v>148</v>
      </c>
      <c r="D25" s="149" t="s">
        <v>134</v>
      </c>
      <c r="E25" s="150" t="s">
        <v>10</v>
      </c>
      <c r="F25" s="151">
        <v>1</v>
      </c>
      <c r="G25" s="134" t="s">
        <v>39</v>
      </c>
      <c r="H25" s="135">
        <v>0</v>
      </c>
      <c r="I25" s="146"/>
      <c r="J25" s="141">
        <v>40874900</v>
      </c>
      <c r="K25" s="138" t="s">
        <v>14</v>
      </c>
      <c r="L25" s="139">
        <v>200000</v>
      </c>
      <c r="M25" s="185"/>
    </row>
    <row r="26" spans="1:14" s="78" customFormat="1" ht="18" customHeight="1" x14ac:dyDescent="0.2">
      <c r="A26" s="88">
        <v>19</v>
      </c>
      <c r="B26" s="155" t="s">
        <v>38</v>
      </c>
      <c r="C26" s="143" t="s">
        <v>131</v>
      </c>
      <c r="D26" s="149" t="s">
        <v>134</v>
      </c>
      <c r="E26" s="132" t="s">
        <v>10</v>
      </c>
      <c r="F26" s="151">
        <v>1</v>
      </c>
      <c r="G26" s="134" t="s">
        <v>41</v>
      </c>
      <c r="H26" s="135">
        <v>0</v>
      </c>
      <c r="I26" s="146"/>
      <c r="J26" s="141">
        <v>28490000</v>
      </c>
      <c r="K26" s="138" t="s">
        <v>14</v>
      </c>
      <c r="L26" s="139">
        <v>200000</v>
      </c>
      <c r="M26" s="185"/>
    </row>
    <row r="27" spans="1:14" s="78" customFormat="1" ht="18" customHeight="1" x14ac:dyDescent="0.2">
      <c r="A27" s="88">
        <v>20</v>
      </c>
      <c r="B27" s="142" t="s">
        <v>15</v>
      </c>
      <c r="C27" s="143" t="s">
        <v>144</v>
      </c>
      <c r="D27" s="149" t="s">
        <v>145</v>
      </c>
      <c r="E27" s="132" t="s">
        <v>9</v>
      </c>
      <c r="F27" s="151">
        <v>1</v>
      </c>
      <c r="G27" s="134" t="s">
        <v>83</v>
      </c>
      <c r="H27" s="135">
        <v>0</v>
      </c>
      <c r="I27" s="146"/>
      <c r="J27" s="141">
        <v>10785500</v>
      </c>
      <c r="K27" s="138" t="s">
        <v>14</v>
      </c>
      <c r="L27" s="139">
        <v>100000</v>
      </c>
      <c r="M27" s="185"/>
    </row>
    <row r="28" spans="1:14" s="78" customFormat="1" ht="18" customHeight="1" x14ac:dyDescent="0.2">
      <c r="A28" s="88">
        <v>21</v>
      </c>
      <c r="B28" s="142" t="s">
        <v>15</v>
      </c>
      <c r="C28" s="143" t="s">
        <v>146</v>
      </c>
      <c r="D28" s="149" t="s">
        <v>147</v>
      </c>
      <c r="E28" s="132" t="s">
        <v>9</v>
      </c>
      <c r="F28" s="151">
        <v>1</v>
      </c>
      <c r="G28" s="134" t="s">
        <v>39</v>
      </c>
      <c r="H28" s="135">
        <v>0</v>
      </c>
      <c r="I28" s="146"/>
      <c r="J28" s="141">
        <v>11500000</v>
      </c>
      <c r="K28" s="138" t="s">
        <v>14</v>
      </c>
      <c r="L28" s="139">
        <v>100000</v>
      </c>
      <c r="M28" s="185"/>
    </row>
    <row r="29" spans="1:14" s="30" customFormat="1" ht="18" customHeight="1" x14ac:dyDescent="0.2">
      <c r="A29" s="76"/>
      <c r="B29" s="77" t="s">
        <v>47</v>
      </c>
      <c r="C29" s="83"/>
      <c r="D29" s="76"/>
      <c r="E29" s="76"/>
      <c r="F29" s="76">
        <f>SUM(F8:F28)</f>
        <v>21</v>
      </c>
      <c r="G29" s="76"/>
      <c r="H29" s="76"/>
      <c r="I29" s="76">
        <f>SUM(I8:I16)</f>
        <v>0</v>
      </c>
      <c r="J29" s="76">
        <f>SUM(J8:J28)</f>
        <v>558971800</v>
      </c>
      <c r="K29" s="76"/>
      <c r="L29" s="76">
        <f>SUM(L8:L28)</f>
        <v>6720000</v>
      </c>
      <c r="M29" s="166"/>
    </row>
    <row r="30" spans="1:14" s="9" customFormat="1" ht="23.25" customHeight="1" x14ac:dyDescent="0.25">
      <c r="A30" s="29" t="s">
        <v>155</v>
      </c>
      <c r="C30" s="84"/>
      <c r="D30" s="11"/>
      <c r="E30" s="41"/>
      <c r="F30" s="11"/>
      <c r="G30" s="11"/>
      <c r="H30" s="13"/>
      <c r="I30" s="42"/>
      <c r="J30" s="15"/>
      <c r="M30" s="10"/>
    </row>
    <row r="31" spans="1:14" s="9" customFormat="1" ht="21" customHeight="1" x14ac:dyDescent="0.25">
      <c r="A31" s="41"/>
      <c r="C31" s="84"/>
      <c r="D31" s="11"/>
      <c r="E31" s="41"/>
      <c r="F31" s="11"/>
      <c r="G31" s="11"/>
      <c r="H31" s="13"/>
      <c r="I31" s="42"/>
      <c r="M31" s="10"/>
    </row>
    <row r="32" spans="1:14" s="15" customFormat="1" ht="22.5" customHeight="1" x14ac:dyDescent="0.25">
      <c r="A32" s="55"/>
      <c r="B32" s="55"/>
      <c r="C32" s="85"/>
      <c r="D32" s="55"/>
      <c r="E32" s="202"/>
      <c r="F32" s="202"/>
      <c r="G32" s="202"/>
      <c r="H32" s="202"/>
      <c r="I32" s="202"/>
      <c r="J32" s="202"/>
      <c r="K32" s="202"/>
      <c r="L32" s="202"/>
      <c r="M32" s="187"/>
      <c r="N32" s="170"/>
    </row>
    <row r="33" spans="1:13" s="30" customFormat="1" ht="14.25" x14ac:dyDescent="0.2">
      <c r="A33" s="47"/>
      <c r="C33" s="86"/>
      <c r="D33" s="47"/>
      <c r="G33" s="67"/>
      <c r="H33" s="49"/>
      <c r="K33" s="49"/>
      <c r="M33" s="166"/>
    </row>
    <row r="34" spans="1:13" s="30" customFormat="1" ht="14.25" x14ac:dyDescent="0.2">
      <c r="A34" s="47"/>
      <c r="C34" s="86"/>
      <c r="D34" s="47"/>
      <c r="G34" s="67"/>
      <c r="H34" s="49"/>
      <c r="K34" s="49"/>
      <c r="M34" s="166"/>
    </row>
    <row r="35" spans="1:13" s="30" customFormat="1" ht="14.25" x14ac:dyDescent="0.2">
      <c r="A35" s="201"/>
      <c r="B35" s="201"/>
      <c r="C35" s="201"/>
      <c r="D35" s="47"/>
      <c r="G35" s="67"/>
      <c r="H35" s="49"/>
      <c r="K35" s="49"/>
      <c r="M35" s="166"/>
    </row>
    <row r="36" spans="1:13" s="30" customFormat="1" ht="14.25" x14ac:dyDescent="0.2">
      <c r="A36" s="47"/>
      <c r="B36" s="67"/>
      <c r="C36" s="201"/>
      <c r="D36" s="201"/>
      <c r="E36" s="201"/>
      <c r="F36" s="48"/>
      <c r="G36" s="67"/>
      <c r="H36" s="201"/>
      <c r="I36" s="201"/>
      <c r="J36" s="201"/>
      <c r="K36" s="201"/>
      <c r="L36" s="201"/>
      <c r="M36" s="166"/>
    </row>
  </sheetData>
  <mergeCells count="20">
    <mergeCell ref="F2:J2"/>
    <mergeCell ref="H6:H7"/>
    <mergeCell ref="I6:K6"/>
    <mergeCell ref="K4:L4"/>
    <mergeCell ref="A5:A7"/>
    <mergeCell ref="B5:B7"/>
    <mergeCell ref="C5:C7"/>
    <mergeCell ref="D5:D7"/>
    <mergeCell ref="E5:K5"/>
    <mergeCell ref="L5:L7"/>
    <mergeCell ref="E6:E7"/>
    <mergeCell ref="F6:F7"/>
    <mergeCell ref="G6:G7"/>
    <mergeCell ref="A4:J4"/>
    <mergeCell ref="K2:L2"/>
    <mergeCell ref="A35:C35"/>
    <mergeCell ref="C36:E36"/>
    <mergeCell ref="H36:L36"/>
    <mergeCell ref="E32:L32"/>
    <mergeCell ref="A3:L3"/>
  </mergeCells>
  <dataValidations count="1">
    <dataValidation operator="equal" allowBlank="1" showInputMessage="1" promptTitle="Ngập ngày" prompt="Nhập ngày bắt đầu tính hao mòn (dd/mm/yyyy)" sqref="J8 G8:G28">
      <formula1>0</formula1>
      <formula2>0</formula2>
    </dataValidation>
  </dataValidations>
  <pageMargins left="0.64" right="0.22" top="0.2" bottom="0.2" header="0.2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topLeftCell="A4" workbookViewId="0">
      <selection activeCell="J5" sqref="J5:J7"/>
    </sheetView>
  </sheetViews>
  <sheetFormatPr defaultColWidth="9" defaultRowHeight="12.75" x14ac:dyDescent="0.2"/>
  <cols>
    <col min="1" max="1" width="4.140625" style="3" customWidth="1"/>
    <col min="2" max="2" width="25.42578125" style="1" customWidth="1"/>
    <col min="3" max="3" width="6" style="2" customWidth="1"/>
    <col min="4" max="4" width="7.28515625" style="4" customWidth="1"/>
    <col min="5" max="5" width="11.28515625" style="8" customWidth="1"/>
    <col min="6" max="6" width="13.140625" style="4" customWidth="1"/>
    <col min="7" max="7" width="17.28515625" style="5" customWidth="1"/>
    <col min="8" max="8" width="17.28515625" style="7" customWidth="1"/>
    <col min="9" max="9" width="22.42578125" style="1" customWidth="1"/>
    <col min="10" max="10" width="14.28515625" style="1" customWidth="1"/>
    <col min="11" max="11" width="9" style="1"/>
    <col min="12" max="12" width="11.28515625" style="1" bestFit="1" customWidth="1"/>
    <col min="13" max="16384" width="9" style="1"/>
  </cols>
  <sheetData>
    <row r="1" spans="1:22" s="9" customFormat="1" ht="27" customHeight="1" x14ac:dyDescent="0.25">
      <c r="A1" s="9" t="s">
        <v>19</v>
      </c>
      <c r="C1" s="10"/>
      <c r="D1" s="11"/>
      <c r="F1" s="12"/>
      <c r="G1" s="13"/>
      <c r="H1" s="1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9" customFormat="1" ht="24" customHeight="1" x14ac:dyDescent="0.25">
      <c r="A2" s="64" t="s">
        <v>20</v>
      </c>
      <c r="B2" s="15"/>
      <c r="C2" s="10"/>
      <c r="D2" s="11"/>
      <c r="E2" s="16"/>
      <c r="F2" s="17"/>
      <c r="G2" s="16"/>
      <c r="H2" s="16"/>
      <c r="I2" s="18"/>
      <c r="J2" s="14" t="s">
        <v>160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s="9" customFormat="1" ht="27" customHeight="1" x14ac:dyDescent="0.3">
      <c r="A3" s="222" t="s">
        <v>140</v>
      </c>
      <c r="B3" s="222"/>
      <c r="C3" s="222"/>
      <c r="D3" s="222"/>
      <c r="E3" s="222"/>
      <c r="F3" s="222"/>
      <c r="G3" s="222"/>
      <c r="H3" s="222"/>
      <c r="I3" s="222"/>
      <c r="J3" s="222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s="9" customFormat="1" ht="18.75" customHeight="1" x14ac:dyDescent="0.3">
      <c r="A4" s="219" t="s">
        <v>169</v>
      </c>
      <c r="B4" s="219"/>
      <c r="C4" s="219"/>
      <c r="D4" s="219"/>
      <c r="E4" s="219"/>
      <c r="F4" s="219"/>
      <c r="G4" s="219"/>
      <c r="H4" s="219"/>
      <c r="I4" s="219"/>
      <c r="J4" s="2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s="20" customFormat="1" ht="15" x14ac:dyDescent="0.25">
      <c r="A5" s="223" t="s">
        <v>0</v>
      </c>
      <c r="B5" s="226" t="s">
        <v>22</v>
      </c>
      <c r="C5" s="226" t="s">
        <v>1</v>
      </c>
      <c r="D5" s="229" t="s">
        <v>2</v>
      </c>
      <c r="E5" s="232" t="s">
        <v>16</v>
      </c>
      <c r="F5" s="235" t="s">
        <v>21</v>
      </c>
      <c r="G5" s="226" t="s">
        <v>3</v>
      </c>
      <c r="H5" s="238" t="s">
        <v>17</v>
      </c>
      <c r="I5" s="226" t="s">
        <v>12</v>
      </c>
      <c r="J5" s="226" t="s">
        <v>156</v>
      </c>
    </row>
    <row r="6" spans="1:22" s="20" customFormat="1" ht="15" x14ac:dyDescent="0.25">
      <c r="A6" s="224"/>
      <c r="B6" s="227"/>
      <c r="C6" s="227"/>
      <c r="D6" s="230"/>
      <c r="E6" s="233"/>
      <c r="F6" s="236"/>
      <c r="G6" s="227"/>
      <c r="H6" s="239"/>
      <c r="I6" s="241"/>
      <c r="J6" s="241"/>
    </row>
    <row r="7" spans="1:22" s="20" customFormat="1" ht="47.25" customHeight="1" x14ac:dyDescent="0.25">
      <c r="A7" s="225"/>
      <c r="B7" s="228"/>
      <c r="C7" s="228"/>
      <c r="D7" s="231"/>
      <c r="E7" s="234"/>
      <c r="F7" s="237"/>
      <c r="G7" s="228"/>
      <c r="H7" s="240"/>
      <c r="I7" s="242"/>
      <c r="J7" s="242"/>
    </row>
    <row r="8" spans="1:22" s="165" customFormat="1" ht="23.25" customHeight="1" x14ac:dyDescent="0.25">
      <c r="A8" s="21" t="s">
        <v>4</v>
      </c>
      <c r="B8" s="22" t="s">
        <v>5</v>
      </c>
      <c r="C8" s="22" t="s">
        <v>6</v>
      </c>
      <c r="D8" s="23">
        <v>1</v>
      </c>
      <c r="E8" s="24">
        <v>2</v>
      </c>
      <c r="F8" s="23" t="s">
        <v>7</v>
      </c>
      <c r="G8" s="22">
        <v>3</v>
      </c>
      <c r="H8" s="21" t="s">
        <v>8</v>
      </c>
      <c r="I8" s="22" t="s">
        <v>13</v>
      </c>
      <c r="J8" s="22"/>
    </row>
    <row r="9" spans="1:22" s="165" customFormat="1" ht="25.5" customHeight="1" x14ac:dyDescent="0.25">
      <c r="A9" s="89">
        <v>1</v>
      </c>
      <c r="B9" s="57" t="s">
        <v>50</v>
      </c>
      <c r="C9" s="90" t="s">
        <v>10</v>
      </c>
      <c r="D9" s="58">
        <v>1</v>
      </c>
      <c r="E9" s="91" t="s">
        <v>51</v>
      </c>
      <c r="F9" s="59">
        <v>1850000</v>
      </c>
      <c r="G9" s="92" t="s">
        <v>55</v>
      </c>
      <c r="H9" s="60" t="s">
        <v>18</v>
      </c>
      <c r="I9" s="92" t="s">
        <v>52</v>
      </c>
      <c r="J9" s="157">
        <v>10000</v>
      </c>
    </row>
    <row r="10" spans="1:22" s="165" customFormat="1" ht="25.5" customHeight="1" x14ac:dyDescent="0.25">
      <c r="A10" s="46">
        <v>2</v>
      </c>
      <c r="B10" s="70" t="s">
        <v>53</v>
      </c>
      <c r="C10" s="93" t="s">
        <v>10</v>
      </c>
      <c r="D10" s="71">
        <v>1</v>
      </c>
      <c r="E10" s="94" t="s">
        <v>54</v>
      </c>
      <c r="F10" s="99" t="s">
        <v>14</v>
      </c>
      <c r="G10" s="95" t="s">
        <v>55</v>
      </c>
      <c r="H10" s="63" t="s">
        <v>18</v>
      </c>
      <c r="I10" s="61" t="s">
        <v>56</v>
      </c>
      <c r="J10" s="169" t="s">
        <v>14</v>
      </c>
    </row>
    <row r="11" spans="1:22" s="165" customFormat="1" ht="25.5" customHeight="1" x14ac:dyDescent="0.25">
      <c r="A11" s="46">
        <v>3</v>
      </c>
      <c r="B11" s="70" t="s">
        <v>15</v>
      </c>
      <c r="C11" s="93" t="s">
        <v>9</v>
      </c>
      <c r="D11" s="71">
        <v>1</v>
      </c>
      <c r="E11" s="123" t="s">
        <v>69</v>
      </c>
      <c r="F11" s="99" t="s">
        <v>14</v>
      </c>
      <c r="G11" s="95" t="s">
        <v>55</v>
      </c>
      <c r="H11" s="63" t="s">
        <v>18</v>
      </c>
      <c r="I11" s="61" t="s">
        <v>87</v>
      </c>
      <c r="J11" s="96">
        <v>100000</v>
      </c>
    </row>
    <row r="12" spans="1:22" s="165" customFormat="1" ht="25.5" customHeight="1" x14ac:dyDescent="0.25">
      <c r="A12" s="46">
        <v>4</v>
      </c>
      <c r="B12" s="70" t="s">
        <v>84</v>
      </c>
      <c r="C12" s="93" t="s">
        <v>10</v>
      </c>
      <c r="D12" s="71">
        <v>1</v>
      </c>
      <c r="E12" s="94" t="s">
        <v>51</v>
      </c>
      <c r="F12" s="99">
        <v>2300000</v>
      </c>
      <c r="G12" s="95" t="s">
        <v>85</v>
      </c>
      <c r="H12" s="63" t="s">
        <v>18</v>
      </c>
      <c r="I12" s="61" t="s">
        <v>86</v>
      </c>
      <c r="J12" s="96">
        <v>50000</v>
      </c>
    </row>
    <row r="13" spans="1:22" s="165" customFormat="1" ht="25.5" customHeight="1" x14ac:dyDescent="0.25">
      <c r="A13" s="46">
        <v>5</v>
      </c>
      <c r="B13" s="70" t="s">
        <v>15</v>
      </c>
      <c r="C13" s="93" t="s">
        <v>9</v>
      </c>
      <c r="D13" s="71">
        <v>1</v>
      </c>
      <c r="E13" s="123" t="s">
        <v>88</v>
      </c>
      <c r="F13" s="99" t="s">
        <v>14</v>
      </c>
      <c r="G13" s="95" t="s">
        <v>94</v>
      </c>
      <c r="H13" s="63" t="s">
        <v>18</v>
      </c>
      <c r="I13" s="61" t="s">
        <v>95</v>
      </c>
      <c r="J13" s="96">
        <v>100000</v>
      </c>
    </row>
    <row r="14" spans="1:22" s="165" customFormat="1" ht="25.5" customHeight="1" x14ac:dyDescent="0.25">
      <c r="A14" s="46">
        <v>6</v>
      </c>
      <c r="B14" s="70" t="s">
        <v>15</v>
      </c>
      <c r="C14" s="93" t="s">
        <v>9</v>
      </c>
      <c r="D14" s="71">
        <v>1</v>
      </c>
      <c r="E14" s="123" t="s">
        <v>88</v>
      </c>
      <c r="F14" s="99">
        <v>1980000</v>
      </c>
      <c r="G14" s="95" t="s">
        <v>85</v>
      </c>
      <c r="H14" s="63" t="s">
        <v>18</v>
      </c>
      <c r="I14" s="61" t="s">
        <v>89</v>
      </c>
      <c r="J14" s="96">
        <v>100000</v>
      </c>
    </row>
    <row r="15" spans="1:22" s="165" customFormat="1" ht="25.5" customHeight="1" x14ac:dyDescent="0.25">
      <c r="A15" s="46">
        <v>7</v>
      </c>
      <c r="B15" s="97" t="s">
        <v>57</v>
      </c>
      <c r="C15" s="93" t="s">
        <v>10</v>
      </c>
      <c r="D15" s="71">
        <v>1</v>
      </c>
      <c r="E15" s="98" t="s">
        <v>54</v>
      </c>
      <c r="F15" s="99" t="s">
        <v>14</v>
      </c>
      <c r="G15" s="95" t="s">
        <v>59</v>
      </c>
      <c r="H15" s="63" t="s">
        <v>18</v>
      </c>
      <c r="I15" s="117" t="s">
        <v>58</v>
      </c>
      <c r="J15" s="169" t="s">
        <v>14</v>
      </c>
    </row>
    <row r="16" spans="1:22" s="165" customFormat="1" ht="25.5" customHeight="1" x14ac:dyDescent="0.25">
      <c r="A16" s="46">
        <v>8</v>
      </c>
      <c r="B16" s="97" t="s">
        <v>60</v>
      </c>
      <c r="C16" s="93" t="s">
        <v>10</v>
      </c>
      <c r="D16" s="71">
        <v>2</v>
      </c>
      <c r="E16" s="98" t="s">
        <v>61</v>
      </c>
      <c r="F16" s="99">
        <f>860000*D16</f>
        <v>1720000</v>
      </c>
      <c r="G16" s="95" t="s">
        <v>59</v>
      </c>
      <c r="H16" s="63" t="s">
        <v>18</v>
      </c>
      <c r="I16" s="95" t="s">
        <v>36</v>
      </c>
      <c r="J16" s="169" t="s">
        <v>14</v>
      </c>
    </row>
    <row r="17" spans="1:10" s="165" customFormat="1" ht="26.25" x14ac:dyDescent="0.25">
      <c r="A17" s="46">
        <v>9</v>
      </c>
      <c r="B17" s="97" t="s">
        <v>62</v>
      </c>
      <c r="C17" s="93" t="s">
        <v>10</v>
      </c>
      <c r="D17" s="71">
        <v>2</v>
      </c>
      <c r="E17" s="98" t="s">
        <v>63</v>
      </c>
      <c r="F17" s="99">
        <f>1250000*D17</f>
        <v>2500000</v>
      </c>
      <c r="G17" s="95" t="s">
        <v>59</v>
      </c>
      <c r="H17" s="63" t="s">
        <v>18</v>
      </c>
      <c r="I17" s="95" t="s">
        <v>64</v>
      </c>
      <c r="J17" s="96">
        <f>10000*D17</f>
        <v>20000</v>
      </c>
    </row>
    <row r="18" spans="1:10" s="165" customFormat="1" ht="26.25" x14ac:dyDescent="0.25">
      <c r="A18" s="46">
        <v>10</v>
      </c>
      <c r="B18" s="114" t="s">
        <v>65</v>
      </c>
      <c r="C18" s="115" t="s">
        <v>10</v>
      </c>
      <c r="D18" s="116">
        <v>2</v>
      </c>
      <c r="E18" s="188" t="s">
        <v>66</v>
      </c>
      <c r="F18" s="119">
        <f>137500*D18</f>
        <v>275000</v>
      </c>
      <c r="G18" s="95" t="s">
        <v>59</v>
      </c>
      <c r="H18" s="63" t="s">
        <v>18</v>
      </c>
      <c r="I18" s="113" t="s">
        <v>67</v>
      </c>
      <c r="J18" s="169">
        <f>5000*D18</f>
        <v>10000</v>
      </c>
    </row>
    <row r="19" spans="1:10" s="165" customFormat="1" ht="26.25" x14ac:dyDescent="0.25">
      <c r="A19" s="46">
        <v>11</v>
      </c>
      <c r="B19" s="114" t="s">
        <v>93</v>
      </c>
      <c r="C19" s="115" t="s">
        <v>10</v>
      </c>
      <c r="D19" s="116">
        <v>1</v>
      </c>
      <c r="E19" s="189" t="s">
        <v>61</v>
      </c>
      <c r="F19" s="119">
        <v>1870000</v>
      </c>
      <c r="G19" s="61" t="s">
        <v>59</v>
      </c>
      <c r="H19" s="100" t="s">
        <v>18</v>
      </c>
      <c r="I19" s="113" t="s">
        <v>92</v>
      </c>
      <c r="J19" s="96">
        <v>50000</v>
      </c>
    </row>
    <row r="20" spans="1:10" s="25" customFormat="1" ht="26.25" x14ac:dyDescent="0.25">
      <c r="A20" s="46">
        <v>12</v>
      </c>
      <c r="B20" s="104" t="s">
        <v>68</v>
      </c>
      <c r="C20" s="105" t="s">
        <v>9</v>
      </c>
      <c r="D20" s="71">
        <v>1</v>
      </c>
      <c r="E20" s="94" t="s">
        <v>69</v>
      </c>
      <c r="F20" s="99" t="s">
        <v>14</v>
      </c>
      <c r="G20" s="61" t="s">
        <v>70</v>
      </c>
      <c r="H20" s="100" t="s">
        <v>18</v>
      </c>
      <c r="I20" s="95" t="s">
        <v>71</v>
      </c>
      <c r="J20" s="103">
        <v>100000</v>
      </c>
    </row>
    <row r="21" spans="1:10" s="25" customFormat="1" ht="26.25" x14ac:dyDescent="0.25">
      <c r="A21" s="46">
        <v>13</v>
      </c>
      <c r="B21" s="104" t="s">
        <v>166</v>
      </c>
      <c r="C21" s="105" t="s">
        <v>9</v>
      </c>
      <c r="D21" s="71">
        <v>1</v>
      </c>
      <c r="E21" s="94" t="s">
        <v>69</v>
      </c>
      <c r="F21" s="99" t="s">
        <v>14</v>
      </c>
      <c r="G21" s="61" t="s">
        <v>70</v>
      </c>
      <c r="H21" s="100" t="s">
        <v>18</v>
      </c>
      <c r="I21" s="95" t="s">
        <v>167</v>
      </c>
      <c r="J21" s="103">
        <v>100000</v>
      </c>
    </row>
    <row r="22" spans="1:10" s="25" customFormat="1" ht="26.25" x14ac:dyDescent="0.25">
      <c r="A22" s="46">
        <v>14</v>
      </c>
      <c r="B22" s="104" t="s">
        <v>72</v>
      </c>
      <c r="C22" s="105" t="s">
        <v>10</v>
      </c>
      <c r="D22" s="71">
        <v>1</v>
      </c>
      <c r="E22" s="94" t="s">
        <v>163</v>
      </c>
      <c r="F22" s="99" t="s">
        <v>14</v>
      </c>
      <c r="G22" s="61" t="s">
        <v>70</v>
      </c>
      <c r="H22" s="100" t="s">
        <v>18</v>
      </c>
      <c r="I22" s="95" t="s">
        <v>73</v>
      </c>
      <c r="J22" s="103">
        <v>50000</v>
      </c>
    </row>
    <row r="23" spans="1:10" s="25" customFormat="1" ht="26.25" x14ac:dyDescent="0.25">
      <c r="A23" s="46">
        <v>15</v>
      </c>
      <c r="B23" s="104" t="s">
        <v>68</v>
      </c>
      <c r="C23" s="105" t="s">
        <v>9</v>
      </c>
      <c r="D23" s="71">
        <v>1</v>
      </c>
      <c r="E23" s="94" t="s">
        <v>61</v>
      </c>
      <c r="F23" s="99">
        <v>3894000</v>
      </c>
      <c r="G23" s="61" t="s">
        <v>70</v>
      </c>
      <c r="H23" s="100" t="s">
        <v>18</v>
      </c>
      <c r="I23" s="95" t="s">
        <v>74</v>
      </c>
      <c r="J23" s="103">
        <v>100000</v>
      </c>
    </row>
    <row r="24" spans="1:10" s="191" customFormat="1" ht="26.25" x14ac:dyDescent="0.25">
      <c r="A24" s="46">
        <v>16</v>
      </c>
      <c r="B24" s="104" t="s">
        <v>164</v>
      </c>
      <c r="C24" s="93" t="s">
        <v>10</v>
      </c>
      <c r="D24" s="71">
        <v>1</v>
      </c>
      <c r="E24" s="123" t="s">
        <v>61</v>
      </c>
      <c r="F24" s="125">
        <v>3100000</v>
      </c>
      <c r="G24" s="61" t="s">
        <v>70</v>
      </c>
      <c r="H24" s="100" t="s">
        <v>18</v>
      </c>
      <c r="I24" s="82" t="s">
        <v>165</v>
      </c>
      <c r="J24" s="109">
        <v>50000</v>
      </c>
    </row>
    <row r="25" spans="1:10" s="165" customFormat="1" ht="26.25" x14ac:dyDescent="0.25">
      <c r="A25" s="46">
        <v>17</v>
      </c>
      <c r="B25" s="194" t="s">
        <v>65</v>
      </c>
      <c r="C25" s="195" t="s">
        <v>10</v>
      </c>
      <c r="D25" s="196">
        <v>2</v>
      </c>
      <c r="E25" s="197" t="s">
        <v>66</v>
      </c>
      <c r="F25" s="198">
        <f>137500*D25</f>
        <v>275000</v>
      </c>
      <c r="G25" s="122" t="s">
        <v>75</v>
      </c>
      <c r="H25" s="199" t="s">
        <v>18</v>
      </c>
      <c r="I25" s="122" t="s">
        <v>76</v>
      </c>
      <c r="J25" s="200" t="s">
        <v>14</v>
      </c>
    </row>
    <row r="26" spans="1:10" s="165" customFormat="1" ht="26.25" x14ac:dyDescent="0.25">
      <c r="A26" s="46">
        <v>18</v>
      </c>
      <c r="B26" s="113" t="s">
        <v>96</v>
      </c>
      <c r="C26" s="93" t="s">
        <v>10</v>
      </c>
      <c r="D26" s="71">
        <v>1</v>
      </c>
      <c r="E26" s="123" t="s">
        <v>69</v>
      </c>
      <c r="F26" s="163">
        <v>1333750</v>
      </c>
      <c r="G26" s="61" t="s">
        <v>97</v>
      </c>
      <c r="H26" s="63" t="s">
        <v>18</v>
      </c>
      <c r="I26" s="112" t="s">
        <v>98</v>
      </c>
      <c r="J26" s="169" t="s">
        <v>14</v>
      </c>
    </row>
    <row r="27" spans="1:10" s="165" customFormat="1" ht="26.25" x14ac:dyDescent="0.25">
      <c r="A27" s="46">
        <v>19</v>
      </c>
      <c r="B27" s="104" t="s">
        <v>105</v>
      </c>
      <c r="C27" s="93" t="s">
        <v>9</v>
      </c>
      <c r="D27" s="71">
        <v>1</v>
      </c>
      <c r="E27" s="123" t="s">
        <v>106</v>
      </c>
      <c r="F27" s="127" t="s">
        <v>14</v>
      </c>
      <c r="G27" s="61" t="s">
        <v>107</v>
      </c>
      <c r="H27" s="63" t="s">
        <v>18</v>
      </c>
      <c r="I27" s="112" t="s">
        <v>108</v>
      </c>
      <c r="J27" s="96">
        <v>100000</v>
      </c>
    </row>
    <row r="28" spans="1:10" s="165" customFormat="1" ht="26.25" x14ac:dyDescent="0.25">
      <c r="A28" s="46">
        <v>20</v>
      </c>
      <c r="B28" s="104" t="s">
        <v>68</v>
      </c>
      <c r="C28" s="93" t="s">
        <v>9</v>
      </c>
      <c r="D28" s="71">
        <v>1</v>
      </c>
      <c r="E28" s="118" t="s">
        <v>69</v>
      </c>
      <c r="F28" s="121" t="s">
        <v>14</v>
      </c>
      <c r="G28" s="95" t="s">
        <v>77</v>
      </c>
      <c r="H28" s="63" t="s">
        <v>18</v>
      </c>
      <c r="I28" s="95" t="s">
        <v>78</v>
      </c>
      <c r="J28" s="109">
        <v>100000</v>
      </c>
    </row>
    <row r="29" spans="1:10" s="165" customFormat="1" ht="26.25" x14ac:dyDescent="0.25">
      <c r="A29" s="46">
        <v>21</v>
      </c>
      <c r="B29" s="104" t="s">
        <v>93</v>
      </c>
      <c r="C29" s="93" t="s">
        <v>10</v>
      </c>
      <c r="D29" s="71">
        <v>1</v>
      </c>
      <c r="E29" s="118" t="s">
        <v>141</v>
      </c>
      <c r="F29" s="168">
        <v>4875000</v>
      </c>
      <c r="G29" s="95" t="s">
        <v>142</v>
      </c>
      <c r="H29" s="63" t="s">
        <v>18</v>
      </c>
      <c r="I29" s="95" t="s">
        <v>143</v>
      </c>
      <c r="J29" s="109">
        <v>50000</v>
      </c>
    </row>
    <row r="30" spans="1:10" s="165" customFormat="1" ht="26.25" x14ac:dyDescent="0.25">
      <c r="A30" s="46">
        <v>22</v>
      </c>
      <c r="B30" s="97" t="s">
        <v>119</v>
      </c>
      <c r="C30" s="93" t="s">
        <v>9</v>
      </c>
      <c r="D30" s="71">
        <v>1</v>
      </c>
      <c r="E30" s="98" t="s">
        <v>63</v>
      </c>
      <c r="F30" s="99">
        <v>2500000</v>
      </c>
      <c r="G30" s="95" t="s">
        <v>90</v>
      </c>
      <c r="H30" s="63" t="s">
        <v>18</v>
      </c>
      <c r="I30" s="95" t="s">
        <v>91</v>
      </c>
      <c r="J30" s="96">
        <v>10000</v>
      </c>
    </row>
    <row r="31" spans="1:10" s="165" customFormat="1" ht="26.25" x14ac:dyDescent="0.25">
      <c r="A31" s="46">
        <v>23</v>
      </c>
      <c r="B31" s="97" t="s">
        <v>43</v>
      </c>
      <c r="C31" s="93" t="s">
        <v>10</v>
      </c>
      <c r="D31" s="71">
        <v>1</v>
      </c>
      <c r="E31" s="62" t="s">
        <v>88</v>
      </c>
      <c r="F31" s="99">
        <f>4400000</f>
        <v>4400000</v>
      </c>
      <c r="G31" s="95" t="s">
        <v>90</v>
      </c>
      <c r="H31" s="63" t="s">
        <v>18</v>
      </c>
      <c r="I31" s="95" t="s">
        <v>138</v>
      </c>
      <c r="J31" s="96">
        <v>150000</v>
      </c>
    </row>
    <row r="32" spans="1:10" s="165" customFormat="1" ht="26.25" x14ac:dyDescent="0.25">
      <c r="A32" s="46">
        <v>24</v>
      </c>
      <c r="B32" s="104" t="s">
        <v>15</v>
      </c>
      <c r="C32" s="93" t="s">
        <v>9</v>
      </c>
      <c r="D32" s="71">
        <v>1</v>
      </c>
      <c r="E32" s="126" t="s">
        <v>63</v>
      </c>
      <c r="F32" s="111">
        <v>1104000</v>
      </c>
      <c r="G32" s="95" t="s">
        <v>80</v>
      </c>
      <c r="H32" s="63" t="s">
        <v>18</v>
      </c>
      <c r="I32" s="111" t="s">
        <v>79</v>
      </c>
      <c r="J32" s="96">
        <v>100000</v>
      </c>
    </row>
    <row r="33" spans="1:10" s="69" customFormat="1" ht="26.25" x14ac:dyDescent="0.25">
      <c r="A33" s="46">
        <v>25</v>
      </c>
      <c r="B33" s="104" t="s">
        <v>15</v>
      </c>
      <c r="C33" s="93" t="s">
        <v>9</v>
      </c>
      <c r="D33" s="101">
        <v>1</v>
      </c>
      <c r="E33" s="124" t="s">
        <v>88</v>
      </c>
      <c r="F33" s="125">
        <v>1980000</v>
      </c>
      <c r="G33" s="102" t="s">
        <v>139</v>
      </c>
      <c r="H33" s="63" t="s">
        <v>18</v>
      </c>
      <c r="I33" s="81" t="s">
        <v>101</v>
      </c>
      <c r="J33" s="109">
        <v>100000</v>
      </c>
    </row>
    <row r="34" spans="1:10" s="165" customFormat="1" ht="26.25" x14ac:dyDescent="0.25">
      <c r="A34" s="46">
        <v>26</v>
      </c>
      <c r="B34" s="104" t="s">
        <v>15</v>
      </c>
      <c r="C34" s="93" t="s">
        <v>9</v>
      </c>
      <c r="D34" s="71">
        <v>2</v>
      </c>
      <c r="E34" s="94" t="s">
        <v>54</v>
      </c>
      <c r="F34" s="99" t="s">
        <v>14</v>
      </c>
      <c r="G34" s="102" t="s">
        <v>139</v>
      </c>
      <c r="H34" s="63" t="s">
        <v>18</v>
      </c>
      <c r="I34" s="120" t="s">
        <v>102</v>
      </c>
      <c r="J34" s="109">
        <f>100000*D34</f>
        <v>200000</v>
      </c>
    </row>
    <row r="35" spans="1:10" s="165" customFormat="1" ht="26.25" x14ac:dyDescent="0.25">
      <c r="A35" s="46">
        <v>27</v>
      </c>
      <c r="B35" s="172" t="s">
        <v>104</v>
      </c>
      <c r="C35" s="181" t="s">
        <v>10</v>
      </c>
      <c r="D35" s="174">
        <v>1</v>
      </c>
      <c r="E35" s="175" t="s">
        <v>63</v>
      </c>
      <c r="F35" s="176">
        <v>4185000</v>
      </c>
      <c r="G35" s="177" t="s">
        <v>139</v>
      </c>
      <c r="H35" s="178" t="s">
        <v>18</v>
      </c>
      <c r="I35" s="173" t="s">
        <v>135</v>
      </c>
      <c r="J35" s="179">
        <v>200000</v>
      </c>
    </row>
    <row r="36" spans="1:10" s="167" customFormat="1" ht="26.25" x14ac:dyDescent="0.25">
      <c r="A36" s="46">
        <v>28</v>
      </c>
      <c r="B36" s="172" t="s">
        <v>50</v>
      </c>
      <c r="C36" s="181" t="s">
        <v>10</v>
      </c>
      <c r="D36" s="174">
        <v>1</v>
      </c>
      <c r="E36" s="175" t="s">
        <v>88</v>
      </c>
      <c r="F36" s="176">
        <v>1500000</v>
      </c>
      <c r="G36" s="177" t="s">
        <v>157</v>
      </c>
      <c r="H36" s="178" t="s">
        <v>18</v>
      </c>
      <c r="I36" s="173" t="s">
        <v>158</v>
      </c>
      <c r="J36" s="179">
        <v>10000</v>
      </c>
    </row>
    <row r="37" spans="1:10" s="190" customFormat="1" ht="26.25" x14ac:dyDescent="0.25">
      <c r="A37" s="180">
        <v>29</v>
      </c>
      <c r="B37" s="192" t="s">
        <v>15</v>
      </c>
      <c r="C37" s="193" t="s">
        <v>9</v>
      </c>
      <c r="D37" s="72">
        <v>1</v>
      </c>
      <c r="E37" s="159" t="s">
        <v>61</v>
      </c>
      <c r="F37" s="160">
        <v>3894000</v>
      </c>
      <c r="G37" s="161" t="s">
        <v>161</v>
      </c>
      <c r="H37" s="73" t="s">
        <v>18</v>
      </c>
      <c r="I37" s="158" t="s">
        <v>162</v>
      </c>
      <c r="J37" s="162">
        <v>100000</v>
      </c>
    </row>
    <row r="38" spans="1:10" s="164" customFormat="1" ht="22.5" customHeight="1" x14ac:dyDescent="0.2">
      <c r="A38" s="88"/>
      <c r="B38" s="106" t="s">
        <v>11</v>
      </c>
      <c r="C38" s="107"/>
      <c r="D38" s="108">
        <f t="shared" ref="D38:F38" si="0">SUM(D9:D37)</f>
        <v>34</v>
      </c>
      <c r="E38" s="108">
        <f t="shared" si="0"/>
        <v>0</v>
      </c>
      <c r="F38" s="108">
        <f t="shared" si="0"/>
        <v>45535750</v>
      </c>
      <c r="G38" s="108"/>
      <c r="H38" s="108"/>
      <c r="I38" s="108"/>
      <c r="J38" s="108">
        <f>SUM(J9:J37)</f>
        <v>1960000</v>
      </c>
    </row>
    <row r="39" spans="1:10" s="9" customFormat="1" ht="15.75" x14ac:dyDescent="0.25">
      <c r="A39" s="29" t="s">
        <v>168</v>
      </c>
      <c r="C39" s="84"/>
      <c r="D39" s="11"/>
      <c r="E39" s="41"/>
      <c r="F39" s="11"/>
      <c r="G39" s="11"/>
      <c r="H39" s="13"/>
      <c r="I39" s="42"/>
      <c r="J39" s="15"/>
    </row>
    <row r="40" spans="1:10" s="30" customFormat="1" ht="14.25" x14ac:dyDescent="0.2">
      <c r="A40" s="221"/>
      <c r="B40" s="221"/>
      <c r="C40" s="221"/>
      <c r="D40" s="221"/>
      <c r="E40" s="221"/>
      <c r="F40" s="54"/>
      <c r="G40" s="221"/>
      <c r="H40" s="221"/>
      <c r="I40" s="221"/>
    </row>
    <row r="41" spans="1:10" s="20" customFormat="1" ht="15" x14ac:dyDescent="0.25">
      <c r="A41" s="31"/>
      <c r="C41" s="165"/>
      <c r="D41" s="32"/>
      <c r="E41" s="165"/>
      <c r="F41" s="31"/>
      <c r="G41" s="31"/>
      <c r="H41" s="165"/>
      <c r="I41" s="32"/>
    </row>
    <row r="42" spans="1:10" s="20" customFormat="1" ht="15" x14ac:dyDescent="0.25">
      <c r="A42" s="31"/>
      <c r="C42" s="165"/>
      <c r="D42" s="32"/>
      <c r="E42" s="165"/>
      <c r="F42" s="31"/>
      <c r="G42" s="31"/>
      <c r="H42" s="165"/>
      <c r="I42" s="32"/>
    </row>
    <row r="43" spans="1:10" s="20" customFormat="1" ht="15" x14ac:dyDescent="0.25">
      <c r="A43" s="31"/>
      <c r="C43" s="165"/>
      <c r="D43" s="32"/>
      <c r="E43" s="165"/>
      <c r="F43" s="31"/>
      <c r="G43" s="31"/>
      <c r="H43" s="165"/>
      <c r="I43" s="32"/>
    </row>
    <row r="44" spans="1:10" s="20" customFormat="1" ht="15" x14ac:dyDescent="0.25">
      <c r="A44" s="31"/>
      <c r="C44" s="165"/>
      <c r="D44" s="32"/>
      <c r="E44" s="165"/>
      <c r="F44" s="31"/>
      <c r="G44" s="31"/>
      <c r="H44" s="165"/>
      <c r="I44" s="32"/>
    </row>
    <row r="45" spans="1:10" s="30" customFormat="1" ht="14.25" x14ac:dyDescent="0.2">
      <c r="A45" s="221"/>
      <c r="B45" s="221"/>
      <c r="C45" s="221"/>
      <c r="D45" s="221"/>
      <c r="E45" s="221"/>
      <c r="F45" s="54"/>
      <c r="G45" s="221"/>
      <c r="H45" s="221"/>
      <c r="I45" s="221"/>
    </row>
    <row r="46" spans="1:10" s="20" customFormat="1" ht="15" x14ac:dyDescent="0.25">
      <c r="A46" s="31"/>
      <c r="C46" s="165"/>
      <c r="D46" s="32"/>
      <c r="E46" s="165"/>
      <c r="F46" s="32"/>
      <c r="G46" s="33"/>
      <c r="H46" s="34"/>
    </row>
    <row r="47" spans="1:10" s="36" customFormat="1" ht="14.25" x14ac:dyDescent="0.2">
      <c r="A47" s="35"/>
      <c r="C47" s="37"/>
      <c r="D47" s="38"/>
      <c r="E47" s="37"/>
      <c r="F47" s="38"/>
      <c r="G47" s="39"/>
      <c r="H47" s="40"/>
    </row>
    <row r="48" spans="1:10" s="36" customFormat="1" ht="14.25" x14ac:dyDescent="0.2">
      <c r="A48" s="35"/>
      <c r="C48" s="37"/>
      <c r="D48" s="38"/>
      <c r="E48" s="37"/>
      <c r="F48" s="38"/>
      <c r="G48" s="39"/>
      <c r="H48" s="40"/>
      <c r="J48" s="110"/>
    </row>
    <row r="49" spans="1:8" s="36" customFormat="1" ht="14.25" x14ac:dyDescent="0.2">
      <c r="A49" s="35"/>
      <c r="C49" s="37"/>
      <c r="D49" s="38"/>
      <c r="E49" s="37"/>
      <c r="F49" s="38"/>
      <c r="G49" s="39"/>
      <c r="H49" s="40"/>
    </row>
    <row r="50" spans="1:8" s="36" customFormat="1" ht="14.25" x14ac:dyDescent="0.2">
      <c r="A50" s="35"/>
      <c r="C50" s="37"/>
      <c r="D50" s="38"/>
      <c r="E50" s="37"/>
      <c r="F50" s="38"/>
      <c r="G50" s="39"/>
      <c r="H50" s="40"/>
    </row>
    <row r="51" spans="1:8" s="36" customFormat="1" ht="14.25" x14ac:dyDescent="0.2">
      <c r="A51" s="35"/>
      <c r="C51" s="37"/>
      <c r="D51" s="38"/>
      <c r="E51" s="37"/>
      <c r="F51" s="38"/>
      <c r="G51" s="39"/>
      <c r="H51" s="40"/>
    </row>
    <row r="52" spans="1:8" s="36" customFormat="1" ht="14.25" x14ac:dyDescent="0.2">
      <c r="A52" s="35"/>
      <c r="C52" s="37"/>
      <c r="D52" s="38"/>
      <c r="E52" s="37"/>
      <c r="F52" s="38"/>
      <c r="G52" s="39"/>
      <c r="H52" s="40"/>
    </row>
    <row r="53" spans="1:8" s="36" customFormat="1" ht="14.25" x14ac:dyDescent="0.2">
      <c r="A53" s="35"/>
      <c r="C53" s="37"/>
      <c r="D53" s="38"/>
      <c r="E53" s="37"/>
      <c r="F53" s="38"/>
      <c r="G53" s="39"/>
      <c r="H53" s="40"/>
    </row>
    <row r="54" spans="1:8" s="36" customFormat="1" ht="14.25" x14ac:dyDescent="0.2">
      <c r="A54" s="35"/>
      <c r="C54" s="37"/>
      <c r="D54" s="38"/>
      <c r="E54" s="37"/>
      <c r="F54" s="38"/>
      <c r="G54" s="39"/>
      <c r="H54" s="40"/>
    </row>
    <row r="55" spans="1:8" s="36" customFormat="1" ht="14.25" x14ac:dyDescent="0.2">
      <c r="A55" s="35"/>
      <c r="C55" s="37"/>
      <c r="D55" s="38"/>
      <c r="E55" s="37"/>
      <c r="F55" s="38"/>
      <c r="G55" s="39"/>
      <c r="H55" s="40"/>
    </row>
    <row r="56" spans="1:8" s="36" customFormat="1" ht="14.25" x14ac:dyDescent="0.2">
      <c r="A56" s="35"/>
      <c r="C56" s="37"/>
      <c r="D56" s="38"/>
      <c r="E56" s="37"/>
      <c r="F56" s="38"/>
      <c r="G56" s="39"/>
      <c r="H56" s="40"/>
    </row>
    <row r="57" spans="1:8" s="36" customFormat="1" ht="14.25" x14ac:dyDescent="0.2">
      <c r="A57" s="35"/>
      <c r="C57" s="37"/>
      <c r="D57" s="38"/>
      <c r="E57" s="37"/>
      <c r="F57" s="38"/>
      <c r="G57" s="39"/>
      <c r="H57" s="40"/>
    </row>
    <row r="58" spans="1:8" s="36" customFormat="1" ht="14.25" x14ac:dyDescent="0.2">
      <c r="A58" s="35"/>
      <c r="C58" s="37"/>
      <c r="D58" s="38"/>
      <c r="E58" s="37"/>
      <c r="F58" s="38"/>
      <c r="G58" s="39"/>
      <c r="H58" s="40"/>
    </row>
    <row r="59" spans="1:8" s="36" customFormat="1" ht="14.25" x14ac:dyDescent="0.2">
      <c r="A59" s="35"/>
      <c r="C59" s="37"/>
      <c r="D59" s="38"/>
      <c r="E59" s="37"/>
      <c r="F59" s="38"/>
      <c r="G59" s="39"/>
      <c r="H59" s="40"/>
    </row>
    <row r="60" spans="1:8" s="36" customFormat="1" ht="14.25" x14ac:dyDescent="0.2">
      <c r="A60" s="35"/>
      <c r="C60" s="37"/>
      <c r="D60" s="38"/>
      <c r="E60" s="37"/>
      <c r="F60" s="38"/>
      <c r="G60" s="39"/>
      <c r="H60" s="40"/>
    </row>
    <row r="61" spans="1:8" s="36" customFormat="1" ht="14.25" x14ac:dyDescent="0.2">
      <c r="A61" s="35"/>
      <c r="C61" s="37"/>
      <c r="D61" s="38"/>
      <c r="E61" s="37"/>
      <c r="F61" s="38"/>
      <c r="G61" s="39"/>
      <c r="H61" s="40"/>
    </row>
    <row r="62" spans="1:8" s="36" customFormat="1" ht="14.25" x14ac:dyDescent="0.2">
      <c r="A62" s="35"/>
      <c r="C62" s="37"/>
      <c r="D62" s="38"/>
      <c r="E62" s="37"/>
      <c r="F62" s="38"/>
      <c r="G62" s="39"/>
      <c r="H62" s="40"/>
    </row>
    <row r="63" spans="1:8" s="36" customFormat="1" ht="14.25" x14ac:dyDescent="0.2">
      <c r="A63" s="35"/>
      <c r="C63" s="37"/>
      <c r="D63" s="38"/>
      <c r="E63" s="37"/>
      <c r="F63" s="38"/>
      <c r="G63" s="39"/>
      <c r="H63" s="40"/>
    </row>
    <row r="64" spans="1:8" s="36" customFormat="1" ht="14.25" x14ac:dyDescent="0.2">
      <c r="A64" s="35"/>
      <c r="C64" s="37"/>
      <c r="D64" s="38"/>
      <c r="E64" s="37"/>
      <c r="F64" s="38"/>
      <c r="G64" s="39"/>
      <c r="H64" s="40"/>
    </row>
    <row r="65" spans="1:8" s="36" customFormat="1" ht="14.25" x14ac:dyDescent="0.2">
      <c r="A65" s="35"/>
      <c r="C65" s="37"/>
      <c r="D65" s="38"/>
      <c r="E65" s="37"/>
      <c r="F65" s="38"/>
      <c r="G65" s="39"/>
      <c r="H65" s="40"/>
    </row>
    <row r="66" spans="1:8" s="36" customFormat="1" ht="14.25" x14ac:dyDescent="0.2">
      <c r="A66" s="35"/>
      <c r="C66" s="37"/>
      <c r="D66" s="38"/>
      <c r="E66" s="37"/>
      <c r="F66" s="38"/>
      <c r="G66" s="39"/>
      <c r="H66" s="40"/>
    </row>
    <row r="67" spans="1:8" s="36" customFormat="1" ht="14.25" x14ac:dyDescent="0.2">
      <c r="A67" s="35"/>
      <c r="C67" s="37"/>
      <c r="D67" s="38"/>
      <c r="E67" s="37"/>
      <c r="F67" s="38"/>
      <c r="G67" s="39"/>
      <c r="H67" s="40"/>
    </row>
    <row r="68" spans="1:8" s="36" customFormat="1" ht="14.25" x14ac:dyDescent="0.2">
      <c r="A68" s="35"/>
      <c r="C68" s="37"/>
      <c r="D68" s="38"/>
      <c r="E68" s="37"/>
      <c r="F68" s="38"/>
      <c r="G68" s="39"/>
      <c r="H68" s="40"/>
    </row>
    <row r="69" spans="1:8" s="36" customFormat="1" ht="14.25" x14ac:dyDescent="0.2">
      <c r="A69" s="35"/>
      <c r="C69" s="37"/>
      <c r="D69" s="38"/>
      <c r="E69" s="37"/>
      <c r="F69" s="38"/>
      <c r="G69" s="39"/>
      <c r="H69" s="40"/>
    </row>
    <row r="70" spans="1:8" s="36" customFormat="1" ht="14.25" x14ac:dyDescent="0.2">
      <c r="A70" s="35"/>
      <c r="C70" s="37"/>
      <c r="D70" s="38"/>
      <c r="E70" s="37"/>
      <c r="F70" s="38"/>
      <c r="G70" s="39"/>
      <c r="H70" s="40"/>
    </row>
    <row r="71" spans="1:8" s="36" customFormat="1" ht="14.25" x14ac:dyDescent="0.2">
      <c r="A71" s="35"/>
      <c r="C71" s="37"/>
      <c r="D71" s="38"/>
      <c r="E71" s="37"/>
      <c r="F71" s="38"/>
      <c r="G71" s="39"/>
      <c r="H71" s="40"/>
    </row>
    <row r="72" spans="1:8" s="36" customFormat="1" ht="14.25" x14ac:dyDescent="0.2">
      <c r="A72" s="35"/>
      <c r="C72" s="37"/>
      <c r="D72" s="38"/>
      <c r="E72" s="37"/>
      <c r="F72" s="38"/>
      <c r="G72" s="39"/>
      <c r="H72" s="40"/>
    </row>
    <row r="73" spans="1:8" s="36" customFormat="1" ht="14.25" x14ac:dyDescent="0.2">
      <c r="A73" s="35"/>
      <c r="C73" s="37"/>
      <c r="D73" s="38"/>
      <c r="E73" s="37"/>
      <c r="F73" s="38"/>
      <c r="G73" s="39"/>
      <c r="H73" s="40"/>
    </row>
    <row r="74" spans="1:8" s="36" customFormat="1" ht="14.25" x14ac:dyDescent="0.2">
      <c r="A74" s="35"/>
      <c r="C74" s="37"/>
      <c r="D74" s="38"/>
      <c r="E74" s="37"/>
      <c r="F74" s="38"/>
      <c r="G74" s="39"/>
      <c r="H74" s="40"/>
    </row>
    <row r="75" spans="1:8" s="36" customFormat="1" ht="14.25" x14ac:dyDescent="0.2">
      <c r="A75" s="35"/>
      <c r="C75" s="37"/>
      <c r="D75" s="38"/>
      <c r="E75" s="37"/>
      <c r="F75" s="38"/>
      <c r="G75" s="39"/>
      <c r="H75" s="40"/>
    </row>
    <row r="76" spans="1:8" s="36" customFormat="1" ht="14.25" x14ac:dyDescent="0.2">
      <c r="A76" s="35"/>
      <c r="C76" s="37"/>
      <c r="D76" s="38"/>
      <c r="E76" s="37"/>
      <c r="F76" s="38"/>
      <c r="G76" s="39"/>
      <c r="H76" s="40"/>
    </row>
    <row r="77" spans="1:8" s="36" customFormat="1" ht="14.25" x14ac:dyDescent="0.2">
      <c r="A77" s="35"/>
      <c r="C77" s="37"/>
      <c r="D77" s="38"/>
      <c r="E77" s="37"/>
      <c r="F77" s="38"/>
      <c r="G77" s="39"/>
      <c r="H77" s="40"/>
    </row>
    <row r="78" spans="1:8" s="36" customFormat="1" ht="14.25" x14ac:dyDescent="0.2">
      <c r="A78" s="35"/>
      <c r="C78" s="37"/>
      <c r="D78" s="38"/>
      <c r="E78" s="37"/>
      <c r="F78" s="38"/>
      <c r="G78" s="39"/>
      <c r="H78" s="40"/>
    </row>
    <row r="79" spans="1:8" s="36" customFormat="1" ht="14.25" x14ac:dyDescent="0.2">
      <c r="A79" s="35"/>
      <c r="C79" s="37"/>
      <c r="D79" s="38"/>
      <c r="E79" s="37"/>
      <c r="F79" s="38"/>
      <c r="G79" s="39"/>
      <c r="H79" s="40"/>
    </row>
    <row r="80" spans="1:8" x14ac:dyDescent="0.2">
      <c r="E80" s="2"/>
      <c r="H80" s="6"/>
    </row>
    <row r="81" spans="1:10" x14ac:dyDescent="0.2">
      <c r="E81" s="2"/>
      <c r="H81" s="6"/>
    </row>
    <row r="82" spans="1:10" x14ac:dyDescent="0.2">
      <c r="E82" s="2"/>
      <c r="H82" s="6"/>
    </row>
    <row r="83" spans="1:10" s="25" customFormat="1" ht="30" x14ac:dyDescent="0.25">
      <c r="A83" s="66">
        <v>25</v>
      </c>
      <c r="B83" s="74" t="s">
        <v>44</v>
      </c>
      <c r="C83" s="75" t="s">
        <v>9</v>
      </c>
      <c r="D83" s="26">
        <v>1</v>
      </c>
      <c r="E83" s="52" t="s">
        <v>37</v>
      </c>
      <c r="F83" s="27">
        <v>3894000</v>
      </c>
      <c r="G83" s="53" t="s">
        <v>45</v>
      </c>
      <c r="H83" s="65" t="s">
        <v>18</v>
      </c>
      <c r="I83" s="28" t="s">
        <v>46</v>
      </c>
      <c r="J83" s="25" t="s">
        <v>48</v>
      </c>
    </row>
    <row r="84" spans="1:10" x14ac:dyDescent="0.2">
      <c r="E84" s="2"/>
      <c r="H84" s="6"/>
    </row>
    <row r="85" spans="1:10" x14ac:dyDescent="0.2">
      <c r="E85" s="2"/>
      <c r="H85" s="6"/>
    </row>
    <row r="86" spans="1:10" x14ac:dyDescent="0.2">
      <c r="E86" s="2"/>
    </row>
    <row r="87" spans="1:10" x14ac:dyDescent="0.2">
      <c r="E87" s="2"/>
    </row>
    <row r="88" spans="1:10" x14ac:dyDescent="0.2">
      <c r="E88" s="2"/>
    </row>
    <row r="89" spans="1:10" x14ac:dyDescent="0.2">
      <c r="E89" s="2"/>
    </row>
    <row r="90" spans="1:10" x14ac:dyDescent="0.2">
      <c r="A90" s="1"/>
      <c r="C90" s="1"/>
      <c r="D90" s="1"/>
      <c r="E90" s="2"/>
      <c r="F90" s="1"/>
      <c r="G90" s="1"/>
      <c r="H90" s="1"/>
    </row>
    <row r="91" spans="1:10" x14ac:dyDescent="0.2">
      <c r="A91" s="1"/>
      <c r="C91" s="1"/>
      <c r="D91" s="1"/>
      <c r="E91" s="2"/>
      <c r="F91" s="1"/>
      <c r="G91" s="1"/>
      <c r="H91" s="1"/>
    </row>
    <row r="92" spans="1:10" x14ac:dyDescent="0.2">
      <c r="A92" s="1"/>
      <c r="C92" s="1"/>
      <c r="D92" s="1"/>
      <c r="E92" s="2"/>
      <c r="F92" s="1"/>
      <c r="G92" s="1"/>
      <c r="H92" s="1"/>
    </row>
    <row r="93" spans="1:10" x14ac:dyDescent="0.2">
      <c r="A93" s="1"/>
      <c r="C93" s="1"/>
      <c r="D93" s="1"/>
      <c r="E93" s="2"/>
      <c r="F93" s="1"/>
      <c r="G93" s="1"/>
      <c r="H93" s="1"/>
    </row>
    <row r="94" spans="1:10" x14ac:dyDescent="0.2">
      <c r="A94" s="1"/>
      <c r="C94" s="1"/>
      <c r="D94" s="1"/>
      <c r="E94" s="2"/>
      <c r="F94" s="1"/>
      <c r="G94" s="1"/>
      <c r="H94" s="1"/>
    </row>
    <row r="95" spans="1:10" x14ac:dyDescent="0.2">
      <c r="A95" s="1"/>
      <c r="C95" s="1"/>
      <c r="D95" s="1"/>
      <c r="E95" s="2"/>
      <c r="F95" s="1"/>
      <c r="G95" s="1"/>
      <c r="H95" s="1"/>
    </row>
  </sheetData>
  <mergeCells count="16">
    <mergeCell ref="A40:E40"/>
    <mergeCell ref="G40:I40"/>
    <mergeCell ref="A45:E45"/>
    <mergeCell ref="G45:I45"/>
    <mergeCell ref="A3:J3"/>
    <mergeCell ref="A4:J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dataValidations count="1">
    <dataValidation operator="equal" allowBlank="1" showInputMessage="1" promptTitle="Ngập ngày" prompt="Nhập ngày bắt đầu tính hao mòn (dd/mm/yyyy)" sqref="E33:E37 I15 E83 E30:E31 E9:E17 E26:E27 E20:E24">
      <formula1>0</formula1>
      <formula2>0</formula2>
    </dataValidation>
  </dataValidations>
  <pageMargins left="0.39" right="0.23" top="0.32" bottom="0.33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1-TSCD</vt:lpstr>
      <vt:lpstr>Bieu 2-CCDC</vt:lpstr>
      <vt:lpstr>'Bieu 1-TSCD'!Print_Titles</vt:lpstr>
      <vt:lpstr>'Bieu 2-CCDC'!Print_Titles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Admin</cp:lastModifiedBy>
  <cp:lastPrinted>2020-11-09T07:46:12Z</cp:lastPrinted>
  <dcterms:created xsi:type="dcterms:W3CDTF">2018-05-26T15:16:31Z</dcterms:created>
  <dcterms:modified xsi:type="dcterms:W3CDTF">2020-11-09T08:22:10Z</dcterms:modified>
</cp:coreProperties>
</file>